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20115" windowHeight="7755"/>
  </bookViews>
  <sheets>
    <sheet name="2024" sheetId="1" r:id="rId1"/>
    <sheet name="Sheet3" sheetId="3" r:id="rId2"/>
  </sheets>
  <definedNames>
    <definedName name="_xlnm.Print_Area" localSheetId="0">'2024'!$A$1:$K$73</definedName>
    <definedName name="_xlnm.Print_Titles" localSheetId="0">'2024'!$A:$B,'2024'!$6:$8</definedName>
  </definedNames>
  <calcPr calcId="144525"/>
</workbook>
</file>

<file path=xl/calcChain.xml><?xml version="1.0" encoding="utf-8"?>
<calcChain xmlns="http://schemas.openxmlformats.org/spreadsheetml/2006/main">
  <c r="C28" i="1" l="1"/>
  <c r="C29" i="1"/>
  <c r="C18" i="1"/>
  <c r="E18" i="1"/>
  <c r="F18" i="1"/>
  <c r="G18" i="1"/>
  <c r="C13" i="1"/>
  <c r="P14" i="1"/>
  <c r="C14" i="1"/>
  <c r="G70" i="1"/>
  <c r="G68" i="1"/>
  <c r="C68" i="1" s="1"/>
  <c r="C69" i="1"/>
  <c r="C65" i="1"/>
  <c r="C66" i="1"/>
  <c r="C67" i="1"/>
  <c r="D63" i="1"/>
  <c r="C59" i="1"/>
  <c r="C60" i="1"/>
  <c r="C61" i="1"/>
  <c r="C62" i="1"/>
  <c r="C58" i="1"/>
  <c r="D57" i="1"/>
  <c r="C57" i="1" s="1"/>
  <c r="D51" i="1"/>
  <c r="C70" i="1" l="1"/>
  <c r="D37" i="1" l="1"/>
  <c r="E37" i="1"/>
  <c r="F37" i="1"/>
  <c r="G37" i="1"/>
  <c r="J37" i="1"/>
  <c r="K37" i="1"/>
  <c r="C39" i="1"/>
  <c r="H15" i="1"/>
  <c r="I15" i="1"/>
  <c r="J15" i="1"/>
  <c r="K15" i="1"/>
  <c r="C17" i="1"/>
  <c r="C27" i="1"/>
  <c r="D103" i="1" l="1"/>
  <c r="D102" i="1"/>
  <c r="D101" i="1"/>
  <c r="D94" i="1"/>
  <c r="D95" i="1"/>
  <c r="D96" i="1"/>
  <c r="D93" i="1"/>
  <c r="D90" i="1"/>
  <c r="E89" i="1"/>
  <c r="E88" i="1"/>
  <c r="D87" i="1"/>
  <c r="C55" i="1" l="1"/>
  <c r="C54" i="1"/>
  <c r="C52" i="1"/>
  <c r="E50" i="1"/>
  <c r="F50" i="1"/>
  <c r="G50" i="1"/>
  <c r="H50" i="1"/>
  <c r="I50" i="1"/>
  <c r="J50" i="1"/>
  <c r="K50" i="1"/>
  <c r="D50" i="1"/>
  <c r="C51" i="1"/>
  <c r="C56" i="1"/>
  <c r="C53" i="1"/>
  <c r="C64" i="1"/>
  <c r="C63" i="1" s="1"/>
  <c r="G15" i="1"/>
  <c r="N14" i="1"/>
  <c r="E15" i="1" s="1"/>
  <c r="O14" i="1"/>
  <c r="M14" i="1"/>
  <c r="R14" i="1"/>
  <c r="H38" i="1" s="1"/>
  <c r="Q14" i="1"/>
  <c r="H37" i="1" l="1"/>
  <c r="C50" i="1"/>
  <c r="D15" i="1"/>
  <c r="H36" i="1"/>
  <c r="I38" i="1"/>
  <c r="I37" i="1" s="1"/>
  <c r="C38" i="1" l="1"/>
  <c r="C37" i="1" s="1"/>
  <c r="F15" i="1"/>
  <c r="C16" i="1"/>
  <c r="C15" i="1" s="1"/>
  <c r="C100" i="1" l="1"/>
  <c r="C97" i="1"/>
  <c r="E92" i="1"/>
  <c r="D92" i="1"/>
  <c r="C92" i="1"/>
  <c r="E87" i="1"/>
  <c r="E86" i="1"/>
  <c r="D85" i="1"/>
  <c r="C85" i="1"/>
  <c r="E85" i="1" l="1"/>
  <c r="C84" i="1"/>
  <c r="C42" i="1" l="1"/>
  <c r="C43" i="1"/>
  <c r="D20" i="1"/>
  <c r="D11" i="1" l="1"/>
  <c r="E11" i="1"/>
  <c r="F11" i="1"/>
  <c r="G11" i="1"/>
  <c r="H11" i="1"/>
  <c r="I11" i="1"/>
  <c r="J11" i="1"/>
  <c r="K11" i="1"/>
  <c r="D18" i="1"/>
  <c r="H18" i="1"/>
  <c r="I18" i="1"/>
  <c r="J18" i="1"/>
  <c r="K18" i="1"/>
  <c r="D34" i="1"/>
  <c r="E34" i="1"/>
  <c r="F34" i="1"/>
  <c r="G34" i="1"/>
  <c r="H34" i="1"/>
  <c r="I34" i="1"/>
  <c r="J34" i="1"/>
  <c r="K34" i="1"/>
  <c r="D40" i="1"/>
  <c r="E40" i="1"/>
  <c r="F40" i="1"/>
  <c r="G40" i="1"/>
  <c r="H40" i="1"/>
  <c r="I40" i="1"/>
  <c r="J40" i="1"/>
  <c r="K40" i="1"/>
  <c r="K72" i="1"/>
  <c r="C72" i="1" s="1"/>
  <c r="C12" i="1"/>
  <c r="C19" i="1"/>
  <c r="C20" i="1"/>
  <c r="C21" i="1"/>
  <c r="C22" i="1"/>
  <c r="C23" i="1"/>
  <c r="C24" i="1"/>
  <c r="C25" i="1"/>
  <c r="C26" i="1"/>
  <c r="C30" i="1"/>
  <c r="C31" i="1"/>
  <c r="C32" i="1"/>
  <c r="C35" i="1"/>
  <c r="C36" i="1"/>
  <c r="C41" i="1"/>
  <c r="C45" i="1"/>
  <c r="C46" i="1"/>
  <c r="C47" i="1"/>
  <c r="C48" i="1"/>
  <c r="C44" i="1"/>
  <c r="C49" i="1"/>
  <c r="C73" i="1"/>
  <c r="D10" i="1" l="1"/>
  <c r="K33" i="1"/>
  <c r="G10" i="1"/>
  <c r="C34" i="1"/>
  <c r="K10" i="1"/>
  <c r="C40" i="1"/>
  <c r="G33" i="1"/>
  <c r="J33" i="1"/>
  <c r="I33" i="1"/>
  <c r="E33" i="1"/>
  <c r="F33" i="1"/>
  <c r="H33" i="1"/>
  <c r="D33" i="1"/>
  <c r="I10" i="1"/>
  <c r="E10" i="1"/>
  <c r="H10" i="1"/>
  <c r="C11" i="1"/>
  <c r="C10" i="1" s="1"/>
  <c r="J10" i="1"/>
  <c r="F10" i="1"/>
  <c r="K71" i="1"/>
  <c r="C71" i="1" s="1"/>
  <c r="F9" i="1" l="1"/>
  <c r="G9" i="1"/>
  <c r="E9" i="1"/>
  <c r="J9" i="1"/>
  <c r="H9" i="1"/>
  <c r="I9" i="1"/>
  <c r="C33" i="1"/>
  <c r="D9" i="1"/>
  <c r="K9" i="1"/>
  <c r="C9" i="1" l="1"/>
  <c r="D98" i="1" l="1"/>
  <c r="D99" i="1"/>
  <c r="D97" i="1" s="1"/>
  <c r="E97" i="1"/>
  <c r="E100" i="1"/>
  <c r="D104" i="1"/>
  <c r="D100" i="1" s="1"/>
  <c r="D84" i="1" s="1"/>
  <c r="E84" i="1" l="1"/>
</calcChain>
</file>

<file path=xl/comments1.xml><?xml version="1.0" encoding="utf-8"?>
<comments xmlns="http://schemas.openxmlformats.org/spreadsheetml/2006/main">
  <authors>
    <author>Admin</author>
  </authors>
  <commentList>
    <comment ref="D14" authorId="0">
      <text>
        <r>
          <rPr>
            <b/>
            <sz val="9"/>
            <color indexed="81"/>
            <rFont val="Tahoma"/>
            <family val="2"/>
            <charset val="163"/>
          </rPr>
          <t>29 biên chế</t>
        </r>
        <r>
          <rPr>
            <sz val="9"/>
            <color indexed="81"/>
            <rFont val="Tahoma"/>
            <family val="2"/>
            <charset val="163"/>
          </rPr>
          <t xml:space="preserve">
</t>
        </r>
      </text>
    </comment>
    <comment ref="E14" authorId="0">
      <text>
        <r>
          <rPr>
            <b/>
            <sz val="9"/>
            <color indexed="81"/>
            <rFont val="Tahoma"/>
            <family val="2"/>
            <charset val="163"/>
          </rPr>
          <t>13 biên chế</t>
        </r>
      </text>
    </comment>
    <comment ref="F14" authorId="0">
      <text>
        <r>
          <rPr>
            <b/>
            <sz val="9"/>
            <color indexed="81"/>
            <rFont val="Tahoma"/>
            <family val="2"/>
            <charset val="163"/>
          </rPr>
          <t>14 biên chế</t>
        </r>
        <r>
          <rPr>
            <sz val="9"/>
            <color indexed="81"/>
            <rFont val="Tahoma"/>
            <family val="2"/>
            <charset val="163"/>
          </rPr>
          <t xml:space="preserve">
</t>
        </r>
      </text>
    </comment>
    <comment ref="G14" authorId="0">
      <text>
        <r>
          <rPr>
            <b/>
            <sz val="9"/>
            <color indexed="81"/>
            <rFont val="Tahoma"/>
            <family val="2"/>
            <charset val="163"/>
          </rPr>
          <t>9 biên chế</t>
        </r>
        <r>
          <rPr>
            <sz val="9"/>
            <color indexed="81"/>
            <rFont val="Tahoma"/>
            <family val="2"/>
            <charset val="163"/>
          </rPr>
          <t xml:space="preserve">
</t>
        </r>
      </text>
    </comment>
  </commentList>
</comments>
</file>

<file path=xl/sharedStrings.xml><?xml version="1.0" encoding="utf-8"?>
<sst xmlns="http://schemas.openxmlformats.org/spreadsheetml/2006/main" count="119" uniqueCount="107">
  <si>
    <t xml:space="preserve">I. DỰ TOÁN CHI THƯỜNG XUYÊN </t>
  </si>
  <si>
    <t>STT</t>
  </si>
  <si>
    <t xml:space="preserve">Nội dung </t>
  </si>
  <si>
    <t>I</t>
  </si>
  <si>
    <t>Kinh phí thực hiện chế độ tự chủ</t>
  </si>
  <si>
    <t xml:space="preserve"> - Kinh phí hoạt động theo định mức </t>
  </si>
  <si>
    <t>Kinh phí thực hiện cải cách tiền lương</t>
  </si>
  <si>
    <t>Kinh phí không thực hiện chế độ tự chủ</t>
  </si>
  <si>
    <t xml:space="preserve"> - Bổ sung chế độ Lễ, Tết Nguyên đán</t>
  </si>
  <si>
    <t xml:space="preserve"> - Trang phục thanh tra và kinh phí tiếp công dân</t>
  </si>
  <si>
    <t xml:space="preserve"> - Tổ chức các đoàn thanh kiểm tra</t>
  </si>
  <si>
    <t xml:space="preserve"> - Tổ chức đối thoại doanh  nghiệp</t>
  </si>
  <si>
    <t xml:space="preserve"> - Các hoạt động công tác giá đất</t>
  </si>
  <si>
    <t xml:space="preserve"> - Đo đạc xác định diện tích đất phục vụ xử phạt vi phạm hành chính trong lĩnh vực đất đai TTLT 39/2011/TTLT-BTNMT-BTC ngày 15/11/2011</t>
  </si>
  <si>
    <t xml:space="preserve"> - Tổ chức tuần lễ biển đảo</t>
  </si>
  <si>
    <t xml:space="preserve"> - Thực hiện công tác kiểm soát ô nhiễm môi trường biển </t>
  </si>
  <si>
    <t>II</t>
  </si>
  <si>
    <t xml:space="preserve"> - Chi lương bảo vệ các khu đất</t>
  </si>
  <si>
    <t xml:space="preserve"> - Vận hành và duy trì bản đồ trực tuyến</t>
  </si>
  <si>
    <t xml:space="preserve"> - Duy trì và phát triển hoạt động cổng thông tin điện tử</t>
  </si>
  <si>
    <t xml:space="preserve"> - Lĩnh vực đất đai (kinh phí đo đạc, lập bản đồ, kiểm kê đất đai)</t>
  </si>
  <si>
    <t xml:space="preserve"> - Lĩnh vực khoáng sản </t>
  </si>
  <si>
    <t xml:space="preserve"> - Lĩnh vực nước, khí tượng thủy văn </t>
  </si>
  <si>
    <t xml:space="preserve"> - Lĩnh vực biển đảo</t>
  </si>
  <si>
    <t>III</t>
  </si>
  <si>
    <t>TT Quan trắc môi trường</t>
  </si>
  <si>
    <t>Nội dung</t>
  </si>
  <si>
    <t>Tổng số</t>
  </si>
  <si>
    <t>Để lại đơn vị</t>
  </si>
  <si>
    <t xml:space="preserve"> + Phí khai thác thông tin đất đai</t>
  </si>
  <si>
    <t xml:space="preserve"> + Phí đăng ký cầm cố</t>
  </si>
  <si>
    <t xml:space="preserve">Sở Tài nguyên Môi trường </t>
  </si>
  <si>
    <t xml:space="preserve"> - Tổ chức đấu giá quyền sử dụng đất </t>
  </si>
  <si>
    <t xml:space="preserve"> - Kế hoạch thu thập dữ liệu về TNMT tỉnh KH</t>
  </si>
  <si>
    <t xml:space="preserve"> - Đánh giá An toàn thông tin cho Sở TNMT và các đơn vị trực thuộc.</t>
  </si>
  <si>
    <t xml:space="preserve"> - Kinh phí vận hành máy chủ CSDL</t>
  </si>
  <si>
    <t>Văn phòng Sở 
Tài nguyên và Môi trường</t>
  </si>
  <si>
    <t>Chi cục 
Bảo vệ môi trường</t>
  </si>
  <si>
    <t>Chi cục 
Quản lý đất đai</t>
  </si>
  <si>
    <t>Chi cục 
Biển, hải đảo</t>
  </si>
  <si>
    <t xml:space="preserve"> - 10% tiết kiệm </t>
  </si>
  <si>
    <t>Chi tiết từng đơn vị</t>
  </si>
  <si>
    <t>Chi quản lý hành chính
 (Chương 426, Loại 340, Khoản 341)</t>
  </si>
  <si>
    <t xml:space="preserve">Trung tâm 
phát triển quỹ đất </t>
  </si>
  <si>
    <t>Văn phòng 
đăng ký đất đai tỉnh</t>
  </si>
  <si>
    <t>Chi sự nghiệp kinh tế 
(Chương 426, Loại 280, Khoản 332)</t>
  </si>
  <si>
    <t>Trung tâm 
Công nghệ thông tin TNMT</t>
  </si>
  <si>
    <t>Chi sự nghiệp môi trường (Chương 426, Loại 250, Khoản 278)</t>
  </si>
  <si>
    <t>Sự nghiệp kinh tế (Chương 426, Loại 280, Khoản 332)</t>
  </si>
  <si>
    <t>ĐVT: triệu đồng</t>
  </si>
  <si>
    <t>II. DỰ TOÁN CÁC KHOẢN THU PHÍ, LỆ PHÍ</t>
  </si>
  <si>
    <t>Nộp ngân sách nhà nước</t>
  </si>
  <si>
    <t>Thu phí, lệ phí</t>
  </si>
  <si>
    <t>Văn phòng Sở</t>
  </si>
  <si>
    <t>Chi cục Bảo vệ Môi trường</t>
  </si>
  <si>
    <t>Trung tâm Công nghệ Thông tin</t>
  </si>
  <si>
    <t>Văn phòng Đăng ký Đất đai</t>
  </si>
  <si>
    <t>PHỤ LỤC GIAO DỰ TOÁN</t>
  </si>
  <si>
    <t xml:space="preserve"> - Kinh phí tiền lương theo Nghị định 38/2019/NĐ-CP</t>
  </si>
  <si>
    <t xml:space="preserve">     + Lập hồ sơ ranh giởi sử dụng đất, đo đạc chỉnh lý BĐ ĐC, lập hồ sơ địa chính, cấp GCNQSD Đ và XD CSDL đối với các BQL rừng tỉnh KH</t>
  </si>
  <si>
    <t xml:space="preserve">    + Lập kế hoạch sử dụng đất</t>
  </si>
  <si>
    <t xml:space="preserve">    + Thuê tư vấn xác định giá đất cụ thể</t>
  </si>
  <si>
    <t xml:space="preserve">   + Chiến lược phát triển viễn thám quốc gia đến năm 2030 tầm nhìn 2040 trên địa bàn tỉnh Khánh Hòa (theo Kế hoạch 4391/KU-UBND ngày 21/5/2021)  </t>
  </si>
  <si>
    <t>VPS</t>
  </si>
  <si>
    <t>MT</t>
  </si>
  <si>
    <t>Đ Đ</t>
  </si>
  <si>
    <t>Biển</t>
  </si>
  <si>
    <t>TTCNTT</t>
  </si>
  <si>
    <t>TTPTQD</t>
  </si>
  <si>
    <t>định mức HĐND 2022</t>
  </si>
  <si>
    <t xml:space="preserve"> - Trang thiết bị bảo quản tài liệu lưu trữ tại kho lưu trữ</t>
  </si>
  <si>
    <t xml:space="preserve">    + Điều tra khảo sát ngập lụt, xây dựng mực nước tương ứng với các cấp báo động lũ trên sông thuộc địa bàn tỉnh Khánh Hòa chưa được quy định tại Quyết định số 05/2020/QĐ-TTG ngày 31/01/2020 của TTC</t>
  </si>
  <si>
    <t xml:space="preserve">    + Khoanh định, công bố Danh mục bản đồ phân vùng hạn chế khai thác sci dưới đất và lập phương án tổ chức thực hiện việc hạn chế khai thác trên địa bàn tỉnh Khánh Hòa</t>
  </si>
  <si>
    <t xml:space="preserve"> - Tập huấn, tuyên truyền phổ biến phương án bảo vệ, thăm dò, khai thác và sử dụng tài nguyên nước tỉnh Khánh Hòa giao đoạn 2021-2030, định hướng đến 2050 (kiểm tra định kỳ, Ngày nước, ..); Tuyên truyền ngày nước, KTTG; Kinh phí kiểm tra định kỳ hoạt động tài nguyên nước</t>
  </si>
  <si>
    <t xml:space="preserve"> - Thẩm định và giao khu vực biển nhất định cho tổ chức, cá nhân khai thác, sử dụng tài nguyên biển Nghị định 51/2014/NĐ-CP </t>
  </si>
  <si>
    <t xml:space="preserve"> + Lệ phí cấp giấy chứng nhận QSDĐ</t>
  </si>
  <si>
    <t xml:space="preserve"> + Phí Thẩm định cấp giấy CNQSDĐ</t>
  </si>
  <si>
    <t xml:space="preserve">   (Kèm theo Quyết định số         /QĐ-STNMT ngày     /12 /2023 của Sở Tài nguyên và Môi trường)</t>
  </si>
  <si>
    <t>+ Phí thẩm định báo cáo thăm dò khoáng sản</t>
  </si>
  <si>
    <t>+ Phí thẩm định HS, BC thăm dò, khai thác sử dụng và đánh giá trữ lượng nước</t>
  </si>
  <si>
    <t>+ Phí thẩm định cấp giấy phép đo đạc</t>
  </si>
  <si>
    <t>+ Lệ phí cấp giấy phép khai thác khoáng sản</t>
  </si>
  <si>
    <t>+ Phí thẩm định DABTTĐC</t>
  </si>
  <si>
    <t>+ Phí thẩm định bản vẽ công trình đo đạc</t>
  </si>
  <si>
    <t>+ Phí bảo vệ môi trường đối với nước thải công nghiệp</t>
  </si>
  <si>
    <t>+ Phí thẩm định đánh giá tác động môi trường</t>
  </si>
  <si>
    <t>+ Phương án cải tạo phục hồi môi trường</t>
  </si>
  <si>
    <t>+ Phí thẩm định cấp, cấp lại, cấp điều chỉnh giấy phép môi trường</t>
  </si>
  <si>
    <t>+ Phí khai thác sử dụng thông tin dữ liệu đo đạc và bản đồ</t>
  </si>
  <si>
    <t>+ Phí khai thác, sử dụng tài liệu, dữ liệu tài nguyên và môi trường</t>
  </si>
  <si>
    <t>- Kinh phí chi lương cho HĐLĐ</t>
  </si>
  <si>
    <t xml:space="preserve"> - Kinh phí tập huấn và kiểm tra chấp hành pháp luật về khoáng sản, bảo vệ tài nguyên khoáng sản</t>
  </si>
  <si>
    <t xml:space="preserve"> - Kinh phí thay mặt UBND tỉnh tham dự tòa án và nộp án phí</t>
  </si>
  <si>
    <t xml:space="preserve"> - Kiểm tra hoạt động đo đạc và bản đồ của các đơn vị, tổ chức được cấp giấy phép</t>
  </si>
  <si>
    <t xml:space="preserve"> - BS tiền lương theo NĐ 24/2023/NĐ-CP</t>
  </si>
  <si>
    <t xml:space="preserve"> - Kinh phí xây dựng văn bản quy phạm pháp luật </t>
  </si>
  <si>
    <t xml:space="preserve">     + Đo đạc, lập BĐ ĐC, XD CSDL ĐC các công trình (Lâm Sản, Trầm Hương, Bích Đầm,...)</t>
  </si>
  <si>
    <t>+ Lập phương án bảo vệ thăm dò khai thác sử dụng khoáng sản tỉnh Khánh Hòa thời kỳ 2021-2030, tầm nhìn đến năm 2050 để cập nhật vào Quy hoạch tỉnh</t>
  </si>
  <si>
    <t>+ Triển khai công tác đấu giá quyền khai thác khoáng sản</t>
  </si>
  <si>
    <t>+ Xây dựng hoàn thiện cơ sở dữ liệu khoáng sản tỉnh Khánh Hòa</t>
  </si>
  <si>
    <t>+ Rà soát khu vực cấm, tạm thời cấm hoạt động khoáng sản thời kỳ 2021-2030 để trình Thủ tướng Chính phủ phê duyệt sau khi Quy hoạch tỉnh được phê duyệt</t>
  </si>
  <si>
    <t>+ Rà soát ban hành danh mục khu vực đấu giá, không đấu giá quyền khai thác khoáng sản</t>
  </si>
  <si>
    <t xml:space="preserve">+ Kiểm kê tài nguyên nước </t>
  </si>
  <si>
    <t xml:space="preserve">+ Xây dựng Kế hoạch hành động hành động để đến năm 2045 Tỉnh Khánh Hòa giảm phát thải khí nhà kính về mức “0” </t>
  </si>
  <si>
    <t xml:space="preserve"> + Rà soát, tổng hợp, đo đạc bổ sung thành lập bản đồ địa hình đáy biển tỷ lệ 1/10.000 khu vực biển ven bờ tỉnh Khánh Hòa (vùng biển có độ sâu đến 50 mét nước).</t>
  </si>
  <si>
    <t xml:space="preserve"> + Xây dựng đề cương và dự toán Xác định chiều rộng, ranh giới hành lang, cắm mốc giới hành lang bảo vệ bờ biển tỉnh Khánh Hòa.</t>
  </si>
  <si>
    <t>Tổng dự toán giao theo QĐ 3162/QĐ-UBND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</si>
</sst>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6" x14ac:knownFonts="1">
    <font>
      <sz val="11"/>
      <color theme="1"/>
      <name val="Calibri"/>
      <family val="2"/>
      <scheme val="minor"/>
    </font>
    <font>
      <b/>
      <sz val="14"/>
      <name val="Times New Roman"/>
      <family val="1"/>
    </font>
    <font>
      <b/>
      <sz val="12"/>
      <name val="Times New Roman"/>
      <family val="1"/>
    </font>
    <font>
      <sz val="12"/>
      <name val="Times New Roman"/>
      <family val="1"/>
    </font>
    <font>
      <i/>
      <sz val="12"/>
      <name val="Times New Roman"/>
      <family val="1"/>
    </font>
    <font>
      <sz val="14"/>
      <name val=".VnTime"/>
      <family val="2"/>
    </font>
    <font>
      <b/>
      <i/>
      <sz val="12"/>
      <name val="Times New Roman"/>
      <family val="1"/>
    </font>
    <font>
      <sz val="14"/>
      <name val="Times New Roman"/>
      <family val="1"/>
    </font>
    <font>
      <b/>
      <sz val="12"/>
      <color indexed="10"/>
      <name val="Times New Roman"/>
      <family val="1"/>
    </font>
    <font>
      <sz val="13"/>
      <name val=".VnTime"/>
      <family val="2"/>
    </font>
    <font>
      <sz val="11"/>
      <color indexed="8"/>
      <name val="Times New Roman"/>
      <family val="2"/>
    </font>
    <font>
      <b/>
      <sz val="13"/>
      <color indexed="8"/>
      <name val="Times New Roman"/>
      <family val="1"/>
    </font>
    <font>
      <sz val="13"/>
      <color indexed="8"/>
      <name val="Times New Roman"/>
      <family val="1"/>
    </font>
    <font>
      <sz val="10"/>
      <name val="Arial"/>
      <family val="2"/>
    </font>
    <font>
      <sz val="13"/>
      <name val="Times New Roman"/>
      <family val="1"/>
    </font>
    <font>
      <i/>
      <sz val="13"/>
      <name val="Times New Roman"/>
      <family val="1"/>
    </font>
    <font>
      <sz val="11"/>
      <color theme="1"/>
      <name val="Calibri"/>
      <family val="2"/>
      <charset val="163"/>
      <scheme val="minor"/>
    </font>
    <font>
      <b/>
      <sz val="13"/>
      <name val="Times New Roman"/>
      <family val="1"/>
    </font>
    <font>
      <b/>
      <sz val="13"/>
      <color theme="1"/>
      <name val="Times New Roman"/>
      <family val="1"/>
    </font>
    <font>
      <sz val="12"/>
      <color indexed="12"/>
      <name val="Times New Roman"/>
      <family val="1"/>
    </font>
    <font>
      <sz val="11"/>
      <color indexed="8"/>
      <name val="Calibri"/>
      <family val="2"/>
    </font>
    <font>
      <sz val="13"/>
      <color theme="1"/>
      <name val="Times New Roman"/>
      <family val="1"/>
    </font>
    <font>
      <sz val="11"/>
      <color theme="1"/>
      <name val="Calibri"/>
      <family val="2"/>
      <scheme val="minor"/>
    </font>
    <font>
      <sz val="13"/>
      <color indexed="12"/>
      <name val="Times New Roman"/>
      <family val="1"/>
    </font>
    <font>
      <sz val="9"/>
      <color indexed="81"/>
      <name val="Tahoma"/>
      <family val="2"/>
      <charset val="163"/>
    </font>
    <font>
      <b/>
      <sz val="9"/>
      <color indexed="81"/>
      <name val="Tahoma"/>
      <family val="2"/>
      <charset val="16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4">
    <xf numFmtId="0" fontId="0" fillId="0" borderId="0"/>
    <xf numFmtId="3" fontId="3" fillId="0" borderId="0"/>
    <xf numFmtId="0" fontId="5" fillId="0" borderId="0"/>
    <xf numFmtId="0" fontId="3" fillId="0" borderId="0"/>
    <xf numFmtId="3" fontId="9" fillId="0" borderId="0"/>
    <xf numFmtId="0" fontId="3" fillId="0" borderId="0"/>
    <xf numFmtId="3" fontId="9" fillId="0" borderId="0"/>
    <xf numFmtId="0" fontId="13" fillId="0" borderId="0"/>
    <xf numFmtId="0" fontId="3" fillId="0" borderId="0"/>
    <xf numFmtId="0" fontId="16" fillId="0" borderId="0"/>
    <xf numFmtId="43" fontId="10" fillId="0" borderId="0" applyFont="0" applyFill="0" applyBorder="0" applyAlignment="0" applyProtection="0"/>
    <xf numFmtId="0" fontId="13" fillId="0" borderId="0"/>
    <xf numFmtId="43" fontId="20" fillId="0" borderId="0" applyFont="0" applyFill="0" applyBorder="0" applyAlignment="0" applyProtection="0"/>
    <xf numFmtId="43" fontId="22" fillId="0" borderId="0" applyFont="0" applyFill="0" applyBorder="0" applyAlignment="0" applyProtection="0"/>
  </cellStyleXfs>
  <cellXfs count="95">
    <xf numFmtId="0" fontId="0" fillId="0" borderId="0" xfId="0"/>
    <xf numFmtId="3" fontId="4" fillId="0" borderId="0" xfId="9" applyNumberFormat="1" applyFont="1" applyFill="1" applyBorder="1" applyAlignment="1">
      <alignment horizontal="center" vertical="center"/>
    </xf>
    <xf numFmtId="3" fontId="11" fillId="0" borderId="5" xfId="2" applyNumberFormat="1" applyFont="1" applyFill="1" applyBorder="1" applyAlignment="1">
      <alignment horizontal="right" vertical="center" wrapText="1"/>
    </xf>
    <xf numFmtId="3" fontId="3" fillId="0" borderId="5" xfId="3" applyNumberFormat="1" applyFont="1" applyFill="1" applyBorder="1" applyAlignment="1">
      <alignment vertical="center" wrapText="1"/>
    </xf>
    <xf numFmtId="3" fontId="12" fillId="0" borderId="5" xfId="2" applyNumberFormat="1" applyFont="1" applyFill="1" applyBorder="1" applyAlignment="1">
      <alignment horizontal="right" vertical="center" wrapText="1"/>
    </xf>
    <xf numFmtId="3" fontId="3" fillId="0" borderId="5" xfId="5" applyNumberFormat="1" applyFont="1" applyFill="1" applyBorder="1" applyAlignment="1">
      <alignment horizontal="left" vertical="center" wrapText="1"/>
    </xf>
    <xf numFmtId="3" fontId="3" fillId="0" borderId="6" xfId="3" applyNumberFormat="1" applyFont="1" applyFill="1" applyBorder="1" applyAlignment="1">
      <alignment vertical="center" wrapText="1"/>
    </xf>
    <xf numFmtId="3" fontId="11" fillId="0" borderId="7" xfId="2" applyNumberFormat="1" applyFont="1" applyFill="1" applyBorder="1" applyAlignment="1">
      <alignment horizontal="right" vertical="center" wrapText="1"/>
    </xf>
    <xf numFmtId="3" fontId="12" fillId="0" borderId="6" xfId="2" applyNumberFormat="1" applyFont="1" applyFill="1" applyBorder="1" applyAlignment="1">
      <alignment horizontal="right" vertical="center" wrapText="1"/>
    </xf>
    <xf numFmtId="3" fontId="3" fillId="0" borderId="0" xfId="8" applyNumberFormat="1" applyFont="1" applyFill="1" applyAlignment="1">
      <alignment vertical="center"/>
    </xf>
    <xf numFmtId="3" fontId="11" fillId="0" borderId="0" xfId="8" applyNumberFormat="1" applyFont="1" applyFill="1" applyBorder="1" applyAlignment="1">
      <alignment vertical="center"/>
    </xf>
    <xf numFmtId="3" fontId="14" fillId="0" borderId="0" xfId="8" applyNumberFormat="1" applyFont="1" applyFill="1" applyBorder="1" applyAlignment="1">
      <alignment vertical="center"/>
    </xf>
    <xf numFmtId="3" fontId="17" fillId="0" borderId="1" xfId="11" applyNumberFormat="1" applyFont="1" applyFill="1" applyBorder="1" applyAlignment="1">
      <alignment horizontal="center" vertical="center" wrapText="1"/>
    </xf>
    <xf numFmtId="3" fontId="14" fillId="0" borderId="2" xfId="0" applyNumberFormat="1" applyFont="1" applyFill="1" applyBorder="1" applyAlignment="1">
      <alignment vertical="center" wrapText="1"/>
    </xf>
    <xf numFmtId="3" fontId="14" fillId="0" borderId="5" xfId="8" applyNumberFormat="1" applyFont="1" applyFill="1" applyBorder="1" applyAlignment="1">
      <alignment vertical="center"/>
    </xf>
    <xf numFmtId="3" fontId="17" fillId="0" borderId="10" xfId="11" applyNumberFormat="1" applyFont="1" applyFill="1" applyBorder="1" applyAlignment="1">
      <alignment horizontal="center" vertical="center" wrapText="1"/>
    </xf>
    <xf numFmtId="3" fontId="17" fillId="0" borderId="10" xfId="11" applyNumberFormat="1" applyFont="1" applyFill="1" applyBorder="1" applyAlignment="1">
      <alignment horizontal="right" vertical="center" wrapText="1"/>
    </xf>
    <xf numFmtId="3" fontId="11" fillId="0" borderId="10" xfId="11" applyNumberFormat="1" applyFont="1" applyFill="1" applyBorder="1" applyAlignment="1">
      <alignment vertical="center" wrapText="1"/>
    </xf>
    <xf numFmtId="3" fontId="12" fillId="0" borderId="10" xfId="11" applyNumberFormat="1" applyFont="1" applyFill="1" applyBorder="1" applyAlignment="1">
      <alignment vertical="center" wrapText="1"/>
    </xf>
    <xf numFmtId="3" fontId="21" fillId="0" borderId="10" xfId="0" applyNumberFormat="1" applyFont="1" applyFill="1" applyBorder="1"/>
    <xf numFmtId="3" fontId="18" fillId="0" borderId="10" xfId="0" applyNumberFormat="1" applyFont="1" applyFill="1" applyBorder="1"/>
    <xf numFmtId="3" fontId="17" fillId="0" borderId="3" xfId="11" applyNumberFormat="1" applyFont="1" applyFill="1" applyBorder="1" applyAlignment="1">
      <alignment horizontal="center" vertical="center" wrapText="1"/>
    </xf>
    <xf numFmtId="3" fontId="17" fillId="0" borderId="4" xfId="11" applyNumberFormat="1" applyFont="1" applyFill="1" applyBorder="1" applyAlignment="1">
      <alignment horizontal="center" vertical="center" wrapText="1"/>
    </xf>
    <xf numFmtId="3" fontId="17" fillId="0" borderId="4" xfId="11" applyNumberFormat="1" applyFont="1" applyFill="1" applyBorder="1" applyAlignment="1">
      <alignment horizontal="left" vertical="center" wrapText="1"/>
    </xf>
    <xf numFmtId="3" fontId="17" fillId="0" borderId="4" xfId="11" applyNumberFormat="1" applyFont="1" applyFill="1" applyBorder="1" applyAlignment="1">
      <alignment horizontal="right" vertical="center" wrapText="1"/>
    </xf>
    <xf numFmtId="3" fontId="17" fillId="0" borderId="5" xfId="11" applyNumberFormat="1" applyFont="1" applyFill="1" applyBorder="1" applyAlignment="1">
      <alignment horizontal="center" vertical="center" wrapText="1"/>
    </xf>
    <xf numFmtId="3" fontId="17" fillId="0" borderId="5" xfId="1" applyNumberFormat="1" applyFont="1" applyFill="1" applyBorder="1" applyAlignment="1">
      <alignment horizontal="left" vertical="center" wrapText="1"/>
    </xf>
    <xf numFmtId="3" fontId="17" fillId="0" borderId="5" xfId="11" applyNumberFormat="1" applyFont="1" applyFill="1" applyBorder="1" applyAlignment="1">
      <alignment vertical="center" wrapText="1"/>
    </xf>
    <xf numFmtId="3" fontId="14" fillId="0" borderId="5" xfId="11" applyNumberFormat="1" applyFont="1" applyFill="1" applyBorder="1" applyAlignment="1">
      <alignment horizontal="center" vertical="center" wrapText="1"/>
    </xf>
    <xf numFmtId="3" fontId="14" fillId="0" borderId="5" xfId="1" applyNumberFormat="1" applyFont="1" applyFill="1" applyBorder="1" applyAlignment="1">
      <alignment horizontal="left" vertical="center" wrapText="1"/>
    </xf>
    <xf numFmtId="3" fontId="14" fillId="0" borderId="5" xfId="11" applyNumberFormat="1" applyFont="1" applyFill="1" applyBorder="1" applyAlignment="1">
      <alignment vertical="center" wrapText="1"/>
    </xf>
    <xf numFmtId="3" fontId="14" fillId="0" borderId="5" xfId="0" applyNumberFormat="1" applyFont="1" applyFill="1" applyBorder="1"/>
    <xf numFmtId="3" fontId="17" fillId="0" borderId="5" xfId="0" applyNumberFormat="1" applyFont="1" applyFill="1" applyBorder="1"/>
    <xf numFmtId="3" fontId="14" fillId="0" borderId="6" xfId="1" applyNumberFormat="1" applyFont="1" applyFill="1" applyBorder="1" applyAlignment="1">
      <alignment horizontal="left" vertical="center" wrapText="1"/>
    </xf>
    <xf numFmtId="3" fontId="14" fillId="0" borderId="6" xfId="0" applyNumberFormat="1" applyFont="1" applyFill="1" applyBorder="1"/>
    <xf numFmtId="3" fontId="7" fillId="0" borderId="0" xfId="8" applyNumberFormat="1" applyFont="1" applyFill="1" applyAlignment="1">
      <alignment vertical="center"/>
    </xf>
    <xf numFmtId="3" fontId="1" fillId="0" borderId="0" xfId="8" applyNumberFormat="1" applyFont="1" applyFill="1" applyAlignment="1">
      <alignment horizontal="right" vertical="center"/>
    </xf>
    <xf numFmtId="3" fontId="1" fillId="0" borderId="0" xfId="8" applyNumberFormat="1" applyFont="1" applyFill="1" applyAlignment="1">
      <alignment vertical="center"/>
    </xf>
    <xf numFmtId="3" fontId="4" fillId="0" borderId="0" xfId="0" applyNumberFormat="1" applyFont="1" applyFill="1" applyAlignment="1">
      <alignment vertical="center"/>
    </xf>
    <xf numFmtId="3" fontId="15" fillId="0" borderId="0" xfId="0" applyNumberFormat="1" applyFont="1" applyFill="1" applyAlignment="1">
      <alignment vertical="center"/>
    </xf>
    <xf numFmtId="3" fontId="3" fillId="0" borderId="0" xfId="8" applyNumberFormat="1" applyFill="1" applyAlignment="1">
      <alignment vertical="center"/>
    </xf>
    <xf numFmtId="3" fontId="2" fillId="0" borderId="0" xfId="8" applyNumberFormat="1" applyFont="1" applyFill="1" applyAlignment="1">
      <alignment horizontal="center" vertical="center"/>
    </xf>
    <xf numFmtId="3" fontId="3" fillId="0" borderId="0" xfId="8" applyNumberFormat="1" applyFont="1" applyFill="1" applyAlignment="1">
      <alignment horizontal="center" vertical="center" wrapText="1"/>
    </xf>
    <xf numFmtId="3" fontId="3" fillId="0" borderId="0" xfId="8" applyNumberFormat="1" applyFont="1" applyFill="1" applyAlignment="1">
      <alignment horizontal="center" vertical="center"/>
    </xf>
    <xf numFmtId="3" fontId="2" fillId="0" borderId="0" xfId="8" applyNumberFormat="1" applyFont="1" applyFill="1" applyAlignment="1">
      <alignment horizontal="left" vertical="center"/>
    </xf>
    <xf numFmtId="3" fontId="3" fillId="0" borderId="0" xfId="8" applyNumberFormat="1" applyFont="1" applyFill="1" applyAlignment="1">
      <alignment vertical="center" wrapText="1"/>
    </xf>
    <xf numFmtId="3" fontId="3" fillId="0" borderId="1" xfId="8"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3" fontId="2" fillId="0" borderId="7" xfId="1" applyNumberFormat="1" applyFont="1" applyFill="1" applyBorder="1" applyAlignment="1">
      <alignment vertical="center" wrapText="1"/>
    </xf>
    <xf numFmtId="3" fontId="2" fillId="0" borderId="0" xfId="8" applyNumberFormat="1" applyFont="1" applyFill="1" applyAlignment="1">
      <alignment vertical="center"/>
    </xf>
    <xf numFmtId="3" fontId="2" fillId="0" borderId="5" xfId="1" applyNumberFormat="1" applyFont="1" applyFill="1" applyBorder="1" applyAlignment="1">
      <alignment horizontal="center" vertical="center" wrapText="1"/>
    </xf>
    <xf numFmtId="3" fontId="2" fillId="0" borderId="5" xfId="1" applyNumberFormat="1" applyFont="1" applyFill="1" applyBorder="1" applyAlignment="1">
      <alignment vertical="center" wrapText="1"/>
    </xf>
    <xf numFmtId="3" fontId="6" fillId="0" borderId="5" xfId="1" applyNumberFormat="1" applyFont="1" applyFill="1" applyBorder="1" applyAlignment="1">
      <alignment horizontal="center" vertical="center" wrapText="1"/>
    </xf>
    <xf numFmtId="3" fontId="6" fillId="0" borderId="5" xfId="0" applyNumberFormat="1" applyFont="1" applyFill="1" applyBorder="1" applyAlignment="1">
      <alignment vertical="center" wrapText="1"/>
    </xf>
    <xf numFmtId="3" fontId="3" fillId="0" borderId="5" xfId="1" applyNumberFormat="1" applyFont="1" applyFill="1" applyBorder="1" applyAlignment="1">
      <alignment horizontal="center" vertical="center" wrapText="1"/>
    </xf>
    <xf numFmtId="3" fontId="3" fillId="0" borderId="5" xfId="1" applyNumberFormat="1" applyFont="1" applyFill="1" applyBorder="1" applyAlignment="1">
      <alignment vertical="center" wrapText="1"/>
    </xf>
    <xf numFmtId="3" fontId="0" fillId="0" borderId="0" xfId="0" applyNumberFormat="1" applyFill="1"/>
    <xf numFmtId="3" fontId="4" fillId="0" borderId="5" xfId="1" applyNumberFormat="1" applyFont="1" applyFill="1" applyBorder="1" applyAlignment="1">
      <alignment horizontal="center" vertical="center" wrapText="1"/>
    </xf>
    <xf numFmtId="3" fontId="3" fillId="0" borderId="5" xfId="0" applyNumberFormat="1" applyFont="1" applyFill="1" applyBorder="1" applyAlignment="1">
      <alignment vertical="center" wrapText="1"/>
    </xf>
    <xf numFmtId="3" fontId="8" fillId="0" borderId="0" xfId="8" applyNumberFormat="1" applyFont="1" applyFill="1" applyAlignment="1">
      <alignment vertical="center"/>
    </xf>
    <xf numFmtId="3" fontId="3" fillId="0" borderId="5" xfId="4" applyNumberFormat="1" applyFont="1" applyFill="1" applyBorder="1" applyAlignment="1">
      <alignment horizontal="left" vertical="center" wrapText="1"/>
    </xf>
    <xf numFmtId="3" fontId="23" fillId="0" borderId="5" xfId="8" applyNumberFormat="1" applyFont="1" applyFill="1" applyBorder="1" applyAlignment="1">
      <alignment vertical="center"/>
    </xf>
    <xf numFmtId="3" fontId="19" fillId="0" borderId="0" xfId="8" applyNumberFormat="1" applyFont="1" applyFill="1" applyAlignment="1">
      <alignment vertical="center"/>
    </xf>
    <xf numFmtId="3" fontId="2" fillId="0" borderId="5" xfId="0" applyNumberFormat="1" applyFont="1" applyFill="1" applyBorder="1" applyAlignment="1">
      <alignment vertical="center" wrapText="1"/>
    </xf>
    <xf numFmtId="3" fontId="14" fillId="0" borderId="5" xfId="13" applyNumberFormat="1" applyFont="1" applyFill="1" applyBorder="1" applyAlignment="1">
      <alignment vertical="center"/>
    </xf>
    <xf numFmtId="3" fontId="3" fillId="0" borderId="5" xfId="6" applyNumberFormat="1" applyFont="1" applyFill="1" applyBorder="1" applyAlignment="1">
      <alignment vertical="center" wrapText="1"/>
    </xf>
    <xf numFmtId="3" fontId="3" fillId="0" borderId="6" xfId="1" applyNumberFormat="1" applyFont="1" applyFill="1" applyBorder="1" applyAlignment="1">
      <alignment horizontal="center" vertical="center" wrapText="1"/>
    </xf>
    <xf numFmtId="3" fontId="14" fillId="0" borderId="6" xfId="8" applyNumberFormat="1" applyFont="1" applyFill="1" applyBorder="1" applyAlignment="1">
      <alignment vertical="center"/>
    </xf>
    <xf numFmtId="3" fontId="3" fillId="0" borderId="0" xfId="8" applyNumberFormat="1" applyFill="1" applyAlignment="1">
      <alignment vertical="center" wrapText="1"/>
    </xf>
    <xf numFmtId="3" fontId="11" fillId="0" borderId="0" xfId="8" applyNumberFormat="1" applyFont="1" applyFill="1" applyBorder="1" applyAlignment="1">
      <alignment horizontal="left" vertical="center"/>
    </xf>
    <xf numFmtId="3" fontId="11" fillId="0" borderId="0" xfId="8" applyNumberFormat="1" applyFont="1" applyFill="1" applyBorder="1" applyAlignment="1">
      <alignment horizontal="left" vertical="center" wrapText="1"/>
    </xf>
    <xf numFmtId="3" fontId="14" fillId="0" borderId="0" xfId="8" applyNumberFormat="1" applyFont="1" applyFill="1" applyAlignment="1">
      <alignment vertical="center"/>
    </xf>
    <xf numFmtId="3" fontId="17" fillId="0" borderId="0" xfId="8" applyNumberFormat="1" applyFont="1" applyFill="1" applyAlignment="1">
      <alignment vertical="center"/>
    </xf>
    <xf numFmtId="3" fontId="14" fillId="0" borderId="0" xfId="8" applyNumberFormat="1" applyFont="1" applyFill="1" applyAlignment="1">
      <alignment vertical="center" wrapText="1"/>
    </xf>
    <xf numFmtId="3" fontId="17" fillId="0" borderId="6" xfId="8" applyNumberFormat="1" applyFont="1" applyFill="1" applyBorder="1" applyAlignment="1">
      <alignment vertical="center"/>
    </xf>
    <xf numFmtId="3" fontId="3" fillId="0" borderId="10" xfId="8" applyNumberFormat="1" applyFill="1" applyBorder="1" applyAlignment="1">
      <alignment vertical="center"/>
    </xf>
    <xf numFmtId="49" fontId="3" fillId="0" borderId="1" xfId="8" applyNumberFormat="1" applyFont="1" applyFill="1" applyBorder="1" applyAlignment="1">
      <alignment horizontal="center" vertical="center" wrapText="1"/>
    </xf>
    <xf numFmtId="49" fontId="3" fillId="0" borderId="1" xfId="8" applyNumberFormat="1" applyFont="1" applyFill="1" applyBorder="1" applyAlignment="1">
      <alignment horizontal="center" vertical="center"/>
    </xf>
    <xf numFmtId="49" fontId="3" fillId="0" borderId="0" xfId="8" applyNumberFormat="1" applyFont="1" applyFill="1" applyAlignment="1">
      <alignment vertical="center"/>
    </xf>
    <xf numFmtId="3" fontId="14" fillId="0" borderId="5" xfId="1" quotePrefix="1" applyNumberFormat="1" applyFont="1" applyFill="1" applyBorder="1" applyAlignment="1">
      <alignment horizontal="left" vertical="center" wrapText="1"/>
    </xf>
    <xf numFmtId="3" fontId="14" fillId="0" borderId="5" xfId="12" applyNumberFormat="1" applyFont="1" applyFill="1" applyBorder="1" applyAlignment="1">
      <alignment vertical="center"/>
    </xf>
    <xf numFmtId="3" fontId="14" fillId="0" borderId="5" xfId="0" applyNumberFormat="1" applyFont="1" applyFill="1" applyBorder="1" applyAlignment="1">
      <alignment vertical="center"/>
    </xf>
    <xf numFmtId="3" fontId="3" fillId="0" borderId="5" xfId="1" quotePrefix="1" applyNumberFormat="1" applyFont="1" applyFill="1" applyBorder="1" applyAlignment="1">
      <alignment vertical="center" wrapText="1"/>
    </xf>
    <xf numFmtId="3" fontId="3" fillId="0" borderId="5" xfId="6" quotePrefix="1" applyNumberFormat="1" applyFont="1" applyFill="1" applyBorder="1" applyAlignment="1">
      <alignment vertical="center" wrapText="1"/>
    </xf>
    <xf numFmtId="3" fontId="2" fillId="0" borderId="0" xfId="8" applyNumberFormat="1" applyFont="1" applyFill="1" applyAlignment="1">
      <alignment horizontal="center" vertical="center"/>
    </xf>
    <xf numFmtId="3" fontId="3" fillId="0" borderId="3" xfId="8" applyNumberFormat="1" applyFont="1" applyFill="1" applyBorder="1" applyAlignment="1">
      <alignment horizontal="center" vertical="center" wrapText="1"/>
    </xf>
    <xf numFmtId="3" fontId="3" fillId="0" borderId="8" xfId="8" applyNumberFormat="1" applyFont="1" applyFill="1" applyBorder="1" applyAlignment="1">
      <alignment horizontal="center" vertical="center" wrapText="1"/>
    </xf>
    <xf numFmtId="3" fontId="3" fillId="0" borderId="9" xfId="8" applyNumberFormat="1" applyFont="1" applyFill="1" applyBorder="1" applyAlignment="1">
      <alignment horizontal="center" vertical="center" wrapText="1"/>
    </xf>
    <xf numFmtId="3" fontId="11" fillId="0" borderId="4" xfId="8" applyNumberFormat="1" applyFont="1" applyFill="1" applyBorder="1" applyAlignment="1">
      <alignment horizontal="center" vertical="center" wrapText="1"/>
    </xf>
    <xf numFmtId="3" fontId="11" fillId="0" borderId="5" xfId="8" applyNumberFormat="1" applyFont="1" applyFill="1" applyBorder="1" applyAlignment="1">
      <alignment horizontal="center" vertical="center" wrapText="1"/>
    </xf>
    <xf numFmtId="3" fontId="17" fillId="0" borderId="6" xfId="8" applyNumberFormat="1" applyFont="1" applyFill="1" applyBorder="1" applyAlignment="1">
      <alignment horizontal="center" vertical="center" wrapText="1"/>
    </xf>
    <xf numFmtId="3" fontId="14" fillId="0" borderId="6" xfId="8" applyNumberFormat="1" applyFont="1" applyFill="1" applyBorder="1" applyAlignment="1">
      <alignment vertical="center" wrapText="1"/>
    </xf>
    <xf numFmtId="3" fontId="18" fillId="0" borderId="4" xfId="8" applyNumberFormat="1" applyFont="1" applyFill="1" applyBorder="1" applyAlignment="1">
      <alignment horizontal="center" vertical="center" wrapText="1"/>
    </xf>
    <xf numFmtId="3" fontId="18" fillId="0" borderId="5" xfId="8" applyNumberFormat="1" applyFont="1" applyFill="1" applyBorder="1" applyAlignment="1">
      <alignment horizontal="center" vertical="center" wrapText="1"/>
    </xf>
    <xf numFmtId="3" fontId="18" fillId="0" borderId="6" xfId="8" applyNumberFormat="1" applyFont="1" applyFill="1" applyBorder="1" applyAlignment="1">
      <alignment horizontal="center" vertical="center" wrapText="1"/>
    </xf>
  </cellXfs>
  <cellStyles count="14">
    <cellStyle name="Chuẩn 2" xfId="7"/>
    <cellStyle name="Comma" xfId="13" builtinId="3"/>
    <cellStyle name="Comma 2 2" xfId="12"/>
    <cellStyle name="Comma 3" xfId="10"/>
    <cellStyle name="Normal" xfId="0" builtinId="0"/>
    <cellStyle name="Normal 2" xfId="4"/>
    <cellStyle name="Normal 3" xfId="9"/>
    <cellStyle name="Normal 4" xfId="11"/>
    <cellStyle name="Normal 5" xfId="8"/>
    <cellStyle name="Normal_Bieu so 29_PL06 nam 2007" xfId="2"/>
    <cellStyle name="Normal_Nghi quyet Phanbo Chi NS Cap tinh 2008 Dung 2" xfId="1"/>
    <cellStyle name="Normal_TONG HOP CHI NS CAP TINH2007" xfId="3"/>
    <cellStyle name="Normal_TONG HOP CHI NS CAP TINH2007 2_Vy-Tong hop Du toan 2014- PL 6-BS 29" xfId="5"/>
    <cellStyle name="Normal_Vinh Hop BDG BC UBND - Du toan 2013-UBND - 1011201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4"/>
  <sheetViews>
    <sheetView tabSelected="1" zoomScale="130" zoomScaleNormal="130" workbookViewId="0">
      <pane xSplit="3" ySplit="8" topLeftCell="D9" activePane="bottomRight" state="frozen"/>
      <selection pane="topRight" activeCell="D1" sqref="D1"/>
      <selection pane="bottomLeft" activeCell="A9" sqref="A9"/>
      <selection pane="bottomRight" activeCell="F10" sqref="F9:F10"/>
    </sheetView>
  </sheetViews>
  <sheetFormatPr defaultRowHeight="15.75" x14ac:dyDescent="0.25"/>
  <cols>
    <col min="1" max="1" width="5" style="49" customWidth="1"/>
    <col min="2" max="2" width="39.85546875" style="68" customWidth="1"/>
    <col min="3" max="3" width="11.140625" style="40" customWidth="1"/>
    <col min="4" max="4" width="10" style="40" customWidth="1"/>
    <col min="5" max="5" width="10.85546875" style="40" customWidth="1"/>
    <col min="6" max="6" width="11.7109375" style="40" customWidth="1"/>
    <col min="7" max="8" width="10.140625" style="40" bestFit="1" customWidth="1"/>
    <col min="9" max="9" width="11.85546875" style="40" customWidth="1"/>
    <col min="10" max="10" width="10.5703125" style="40" bestFit="1" customWidth="1"/>
    <col min="11" max="11" width="10.42578125" style="40" customWidth="1"/>
    <col min="12" max="12" width="9.140625" style="40"/>
    <col min="13" max="16" width="9.28515625" style="40" bestFit="1" customWidth="1"/>
    <col min="17" max="17" width="11.140625" style="40" customWidth="1"/>
    <col min="18" max="18" width="11" style="40" customWidth="1"/>
    <col min="19" max="246" width="9.140625" style="40"/>
    <col min="247" max="247" width="6.85546875" style="40" customWidth="1"/>
    <col min="248" max="248" width="52.28515625" style="40" customWidth="1"/>
    <col min="249" max="249" width="12.7109375" style="40" customWidth="1"/>
    <col min="250" max="250" width="12" style="40" customWidth="1"/>
    <col min="251" max="251" width="11.140625" style="40" customWidth="1"/>
    <col min="252" max="252" width="12.85546875" style="40" customWidth="1"/>
    <col min="253" max="502" width="9.140625" style="40"/>
    <col min="503" max="503" width="6.85546875" style="40" customWidth="1"/>
    <col min="504" max="504" width="52.28515625" style="40" customWidth="1"/>
    <col min="505" max="505" width="12.7109375" style="40" customWidth="1"/>
    <col min="506" max="506" width="12" style="40" customWidth="1"/>
    <col min="507" max="507" width="11.140625" style="40" customWidth="1"/>
    <col min="508" max="508" width="12.85546875" style="40" customWidth="1"/>
    <col min="509" max="758" width="9.140625" style="40"/>
    <col min="759" max="759" width="6.85546875" style="40" customWidth="1"/>
    <col min="760" max="760" width="52.28515625" style="40" customWidth="1"/>
    <col min="761" max="761" width="12.7109375" style="40" customWidth="1"/>
    <col min="762" max="762" width="12" style="40" customWidth="1"/>
    <col min="763" max="763" width="11.140625" style="40" customWidth="1"/>
    <col min="764" max="764" width="12.85546875" style="40" customWidth="1"/>
    <col min="765" max="1014" width="9.140625" style="40"/>
    <col min="1015" max="1015" width="6.85546875" style="40" customWidth="1"/>
    <col min="1016" max="1016" width="52.28515625" style="40" customWidth="1"/>
    <col min="1017" max="1017" width="12.7109375" style="40" customWidth="1"/>
    <col min="1018" max="1018" width="12" style="40" customWidth="1"/>
    <col min="1019" max="1019" width="11.140625" style="40" customWidth="1"/>
    <col min="1020" max="1020" width="12.85546875" style="40" customWidth="1"/>
    <col min="1021" max="1270" width="9.140625" style="40"/>
    <col min="1271" max="1271" width="6.85546875" style="40" customWidth="1"/>
    <col min="1272" max="1272" width="52.28515625" style="40" customWidth="1"/>
    <col min="1273" max="1273" width="12.7109375" style="40" customWidth="1"/>
    <col min="1274" max="1274" width="12" style="40" customWidth="1"/>
    <col min="1275" max="1275" width="11.140625" style="40" customWidth="1"/>
    <col min="1276" max="1276" width="12.85546875" style="40" customWidth="1"/>
    <col min="1277" max="1526" width="9.140625" style="40"/>
    <col min="1527" max="1527" width="6.85546875" style="40" customWidth="1"/>
    <col min="1528" max="1528" width="52.28515625" style="40" customWidth="1"/>
    <col min="1529" max="1529" width="12.7109375" style="40" customWidth="1"/>
    <col min="1530" max="1530" width="12" style="40" customWidth="1"/>
    <col min="1531" max="1531" width="11.140625" style="40" customWidth="1"/>
    <col min="1532" max="1532" width="12.85546875" style="40" customWidth="1"/>
    <col min="1533" max="1782" width="9.140625" style="40"/>
    <col min="1783" max="1783" width="6.85546875" style="40" customWidth="1"/>
    <col min="1784" max="1784" width="52.28515625" style="40" customWidth="1"/>
    <col min="1785" max="1785" width="12.7109375" style="40" customWidth="1"/>
    <col min="1786" max="1786" width="12" style="40" customWidth="1"/>
    <col min="1787" max="1787" width="11.140625" style="40" customWidth="1"/>
    <col min="1788" max="1788" width="12.85546875" style="40" customWidth="1"/>
    <col min="1789" max="2038" width="9.140625" style="40"/>
    <col min="2039" max="2039" width="6.85546875" style="40" customWidth="1"/>
    <col min="2040" max="2040" width="52.28515625" style="40" customWidth="1"/>
    <col min="2041" max="2041" width="12.7109375" style="40" customWidth="1"/>
    <col min="2042" max="2042" width="12" style="40" customWidth="1"/>
    <col min="2043" max="2043" width="11.140625" style="40" customWidth="1"/>
    <col min="2044" max="2044" width="12.85546875" style="40" customWidth="1"/>
    <col min="2045" max="2294" width="9.140625" style="40"/>
    <col min="2295" max="2295" width="6.85546875" style="40" customWidth="1"/>
    <col min="2296" max="2296" width="52.28515625" style="40" customWidth="1"/>
    <col min="2297" max="2297" width="12.7109375" style="40" customWidth="1"/>
    <col min="2298" max="2298" width="12" style="40" customWidth="1"/>
    <col min="2299" max="2299" width="11.140625" style="40" customWidth="1"/>
    <col min="2300" max="2300" width="12.85546875" style="40" customWidth="1"/>
    <col min="2301" max="2550" width="9.140625" style="40"/>
    <col min="2551" max="2551" width="6.85546875" style="40" customWidth="1"/>
    <col min="2552" max="2552" width="52.28515625" style="40" customWidth="1"/>
    <col min="2553" max="2553" width="12.7109375" style="40" customWidth="1"/>
    <col min="2554" max="2554" width="12" style="40" customWidth="1"/>
    <col min="2555" max="2555" width="11.140625" style="40" customWidth="1"/>
    <col min="2556" max="2556" width="12.85546875" style="40" customWidth="1"/>
    <col min="2557" max="2806" width="9.140625" style="40"/>
    <col min="2807" max="2807" width="6.85546875" style="40" customWidth="1"/>
    <col min="2808" max="2808" width="52.28515625" style="40" customWidth="1"/>
    <col min="2809" max="2809" width="12.7109375" style="40" customWidth="1"/>
    <col min="2810" max="2810" width="12" style="40" customWidth="1"/>
    <col min="2811" max="2811" width="11.140625" style="40" customWidth="1"/>
    <col min="2812" max="2812" width="12.85546875" style="40" customWidth="1"/>
    <col min="2813" max="3062" width="9.140625" style="40"/>
    <col min="3063" max="3063" width="6.85546875" style="40" customWidth="1"/>
    <col min="3064" max="3064" width="52.28515625" style="40" customWidth="1"/>
    <col min="3065" max="3065" width="12.7109375" style="40" customWidth="1"/>
    <col min="3066" max="3066" width="12" style="40" customWidth="1"/>
    <col min="3067" max="3067" width="11.140625" style="40" customWidth="1"/>
    <col min="3068" max="3068" width="12.85546875" style="40" customWidth="1"/>
    <col min="3069" max="3318" width="9.140625" style="40"/>
    <col min="3319" max="3319" width="6.85546875" style="40" customWidth="1"/>
    <col min="3320" max="3320" width="52.28515625" style="40" customWidth="1"/>
    <col min="3321" max="3321" width="12.7109375" style="40" customWidth="1"/>
    <col min="3322" max="3322" width="12" style="40" customWidth="1"/>
    <col min="3323" max="3323" width="11.140625" style="40" customWidth="1"/>
    <col min="3324" max="3324" width="12.85546875" style="40" customWidth="1"/>
    <col min="3325" max="3574" width="9.140625" style="40"/>
    <col min="3575" max="3575" width="6.85546875" style="40" customWidth="1"/>
    <col min="3576" max="3576" width="52.28515625" style="40" customWidth="1"/>
    <col min="3577" max="3577" width="12.7109375" style="40" customWidth="1"/>
    <col min="3578" max="3578" width="12" style="40" customWidth="1"/>
    <col min="3579" max="3579" width="11.140625" style="40" customWidth="1"/>
    <col min="3580" max="3580" width="12.85546875" style="40" customWidth="1"/>
    <col min="3581" max="3830" width="9.140625" style="40"/>
    <col min="3831" max="3831" width="6.85546875" style="40" customWidth="1"/>
    <col min="3832" max="3832" width="52.28515625" style="40" customWidth="1"/>
    <col min="3833" max="3833" width="12.7109375" style="40" customWidth="1"/>
    <col min="3834" max="3834" width="12" style="40" customWidth="1"/>
    <col min="3835" max="3835" width="11.140625" style="40" customWidth="1"/>
    <col min="3836" max="3836" width="12.85546875" style="40" customWidth="1"/>
    <col min="3837" max="4086" width="9.140625" style="40"/>
    <col min="4087" max="4087" width="6.85546875" style="40" customWidth="1"/>
    <col min="4088" max="4088" width="52.28515625" style="40" customWidth="1"/>
    <col min="4089" max="4089" width="12.7109375" style="40" customWidth="1"/>
    <col min="4090" max="4090" width="12" style="40" customWidth="1"/>
    <col min="4091" max="4091" width="11.140625" style="40" customWidth="1"/>
    <col min="4092" max="4092" width="12.85546875" style="40" customWidth="1"/>
    <col min="4093" max="4342" width="9.140625" style="40"/>
    <col min="4343" max="4343" width="6.85546875" style="40" customWidth="1"/>
    <col min="4344" max="4344" width="52.28515625" style="40" customWidth="1"/>
    <col min="4345" max="4345" width="12.7109375" style="40" customWidth="1"/>
    <col min="4346" max="4346" width="12" style="40" customWidth="1"/>
    <col min="4347" max="4347" width="11.140625" style="40" customWidth="1"/>
    <col min="4348" max="4348" width="12.85546875" style="40" customWidth="1"/>
    <col min="4349" max="4598" width="9.140625" style="40"/>
    <col min="4599" max="4599" width="6.85546875" style="40" customWidth="1"/>
    <col min="4600" max="4600" width="52.28515625" style="40" customWidth="1"/>
    <col min="4601" max="4601" width="12.7109375" style="40" customWidth="1"/>
    <col min="4602" max="4602" width="12" style="40" customWidth="1"/>
    <col min="4603" max="4603" width="11.140625" style="40" customWidth="1"/>
    <col min="4604" max="4604" width="12.85546875" style="40" customWidth="1"/>
    <col min="4605" max="4854" width="9.140625" style="40"/>
    <col min="4855" max="4855" width="6.85546875" style="40" customWidth="1"/>
    <col min="4856" max="4856" width="52.28515625" style="40" customWidth="1"/>
    <col min="4857" max="4857" width="12.7109375" style="40" customWidth="1"/>
    <col min="4858" max="4858" width="12" style="40" customWidth="1"/>
    <col min="4859" max="4859" width="11.140625" style="40" customWidth="1"/>
    <col min="4860" max="4860" width="12.85546875" style="40" customWidth="1"/>
    <col min="4861" max="5110" width="9.140625" style="40"/>
    <col min="5111" max="5111" width="6.85546875" style="40" customWidth="1"/>
    <col min="5112" max="5112" width="52.28515625" style="40" customWidth="1"/>
    <col min="5113" max="5113" width="12.7109375" style="40" customWidth="1"/>
    <col min="5114" max="5114" width="12" style="40" customWidth="1"/>
    <col min="5115" max="5115" width="11.140625" style="40" customWidth="1"/>
    <col min="5116" max="5116" width="12.85546875" style="40" customWidth="1"/>
    <col min="5117" max="5366" width="9.140625" style="40"/>
    <col min="5367" max="5367" width="6.85546875" style="40" customWidth="1"/>
    <col min="5368" max="5368" width="52.28515625" style="40" customWidth="1"/>
    <col min="5369" max="5369" width="12.7109375" style="40" customWidth="1"/>
    <col min="5370" max="5370" width="12" style="40" customWidth="1"/>
    <col min="5371" max="5371" width="11.140625" style="40" customWidth="1"/>
    <col min="5372" max="5372" width="12.85546875" style="40" customWidth="1"/>
    <col min="5373" max="5622" width="9.140625" style="40"/>
    <col min="5623" max="5623" width="6.85546875" style="40" customWidth="1"/>
    <col min="5624" max="5624" width="52.28515625" style="40" customWidth="1"/>
    <col min="5625" max="5625" width="12.7109375" style="40" customWidth="1"/>
    <col min="5626" max="5626" width="12" style="40" customWidth="1"/>
    <col min="5627" max="5627" width="11.140625" style="40" customWidth="1"/>
    <col min="5628" max="5628" width="12.85546875" style="40" customWidth="1"/>
    <col min="5629" max="5878" width="9.140625" style="40"/>
    <col min="5879" max="5879" width="6.85546875" style="40" customWidth="1"/>
    <col min="5880" max="5880" width="52.28515625" style="40" customWidth="1"/>
    <col min="5881" max="5881" width="12.7109375" style="40" customWidth="1"/>
    <col min="5882" max="5882" width="12" style="40" customWidth="1"/>
    <col min="5883" max="5883" width="11.140625" style="40" customWidth="1"/>
    <col min="5884" max="5884" width="12.85546875" style="40" customWidth="1"/>
    <col min="5885" max="6134" width="9.140625" style="40"/>
    <col min="6135" max="6135" width="6.85546875" style="40" customWidth="1"/>
    <col min="6136" max="6136" width="52.28515625" style="40" customWidth="1"/>
    <col min="6137" max="6137" width="12.7109375" style="40" customWidth="1"/>
    <col min="6138" max="6138" width="12" style="40" customWidth="1"/>
    <col min="6139" max="6139" width="11.140625" style="40" customWidth="1"/>
    <col min="6140" max="6140" width="12.85546875" style="40" customWidth="1"/>
    <col min="6141" max="6390" width="9.140625" style="40"/>
    <col min="6391" max="6391" width="6.85546875" style="40" customWidth="1"/>
    <col min="6392" max="6392" width="52.28515625" style="40" customWidth="1"/>
    <col min="6393" max="6393" width="12.7109375" style="40" customWidth="1"/>
    <col min="6394" max="6394" width="12" style="40" customWidth="1"/>
    <col min="6395" max="6395" width="11.140625" style="40" customWidth="1"/>
    <col min="6396" max="6396" width="12.85546875" style="40" customWidth="1"/>
    <col min="6397" max="6646" width="9.140625" style="40"/>
    <col min="6647" max="6647" width="6.85546875" style="40" customWidth="1"/>
    <col min="6648" max="6648" width="52.28515625" style="40" customWidth="1"/>
    <col min="6649" max="6649" width="12.7109375" style="40" customWidth="1"/>
    <col min="6650" max="6650" width="12" style="40" customWidth="1"/>
    <col min="6651" max="6651" width="11.140625" style="40" customWidth="1"/>
    <col min="6652" max="6652" width="12.85546875" style="40" customWidth="1"/>
    <col min="6653" max="6902" width="9.140625" style="40"/>
    <col min="6903" max="6903" width="6.85546875" style="40" customWidth="1"/>
    <col min="6904" max="6904" width="52.28515625" style="40" customWidth="1"/>
    <col min="6905" max="6905" width="12.7109375" style="40" customWidth="1"/>
    <col min="6906" max="6906" width="12" style="40" customWidth="1"/>
    <col min="6907" max="6907" width="11.140625" style="40" customWidth="1"/>
    <col min="6908" max="6908" width="12.85546875" style="40" customWidth="1"/>
    <col min="6909" max="7158" width="9.140625" style="40"/>
    <col min="7159" max="7159" width="6.85546875" style="40" customWidth="1"/>
    <col min="7160" max="7160" width="52.28515625" style="40" customWidth="1"/>
    <col min="7161" max="7161" width="12.7109375" style="40" customWidth="1"/>
    <col min="7162" max="7162" width="12" style="40" customWidth="1"/>
    <col min="7163" max="7163" width="11.140625" style="40" customWidth="1"/>
    <col min="7164" max="7164" width="12.85546875" style="40" customWidth="1"/>
    <col min="7165" max="7414" width="9.140625" style="40"/>
    <col min="7415" max="7415" width="6.85546875" style="40" customWidth="1"/>
    <col min="7416" max="7416" width="52.28515625" style="40" customWidth="1"/>
    <col min="7417" max="7417" width="12.7109375" style="40" customWidth="1"/>
    <col min="7418" max="7418" width="12" style="40" customWidth="1"/>
    <col min="7419" max="7419" width="11.140625" style="40" customWidth="1"/>
    <col min="7420" max="7420" width="12.85546875" style="40" customWidth="1"/>
    <col min="7421" max="7670" width="9.140625" style="40"/>
    <col min="7671" max="7671" width="6.85546875" style="40" customWidth="1"/>
    <col min="7672" max="7672" width="52.28515625" style="40" customWidth="1"/>
    <col min="7673" max="7673" width="12.7109375" style="40" customWidth="1"/>
    <col min="7674" max="7674" width="12" style="40" customWidth="1"/>
    <col min="7675" max="7675" width="11.140625" style="40" customWidth="1"/>
    <col min="7676" max="7676" width="12.85546875" style="40" customWidth="1"/>
    <col min="7677" max="7926" width="9.140625" style="40"/>
    <col min="7927" max="7927" width="6.85546875" style="40" customWidth="1"/>
    <col min="7928" max="7928" width="52.28515625" style="40" customWidth="1"/>
    <col min="7929" max="7929" width="12.7109375" style="40" customWidth="1"/>
    <col min="7930" max="7930" width="12" style="40" customWidth="1"/>
    <col min="7931" max="7931" width="11.140625" style="40" customWidth="1"/>
    <col min="7932" max="7932" width="12.85546875" style="40" customWidth="1"/>
    <col min="7933" max="8182" width="9.140625" style="40"/>
    <col min="8183" max="8183" width="6.85546875" style="40" customWidth="1"/>
    <col min="8184" max="8184" width="52.28515625" style="40" customWidth="1"/>
    <col min="8185" max="8185" width="12.7109375" style="40" customWidth="1"/>
    <col min="8186" max="8186" width="12" style="40" customWidth="1"/>
    <col min="8187" max="8187" width="11.140625" style="40" customWidth="1"/>
    <col min="8188" max="8188" width="12.85546875" style="40" customWidth="1"/>
    <col min="8189" max="8438" width="9.140625" style="40"/>
    <col min="8439" max="8439" width="6.85546875" style="40" customWidth="1"/>
    <col min="8440" max="8440" width="52.28515625" style="40" customWidth="1"/>
    <col min="8441" max="8441" width="12.7109375" style="40" customWidth="1"/>
    <col min="8442" max="8442" width="12" style="40" customWidth="1"/>
    <col min="8443" max="8443" width="11.140625" style="40" customWidth="1"/>
    <col min="8444" max="8444" width="12.85546875" style="40" customWidth="1"/>
    <col min="8445" max="8694" width="9.140625" style="40"/>
    <col min="8695" max="8695" width="6.85546875" style="40" customWidth="1"/>
    <col min="8696" max="8696" width="52.28515625" style="40" customWidth="1"/>
    <col min="8697" max="8697" width="12.7109375" style="40" customWidth="1"/>
    <col min="8698" max="8698" width="12" style="40" customWidth="1"/>
    <col min="8699" max="8699" width="11.140625" style="40" customWidth="1"/>
    <col min="8700" max="8700" width="12.85546875" style="40" customWidth="1"/>
    <col min="8701" max="8950" width="9.140625" style="40"/>
    <col min="8951" max="8951" width="6.85546875" style="40" customWidth="1"/>
    <col min="8952" max="8952" width="52.28515625" style="40" customWidth="1"/>
    <col min="8953" max="8953" width="12.7109375" style="40" customWidth="1"/>
    <col min="8954" max="8954" width="12" style="40" customWidth="1"/>
    <col min="8955" max="8955" width="11.140625" style="40" customWidth="1"/>
    <col min="8956" max="8956" width="12.85546875" style="40" customWidth="1"/>
    <col min="8957" max="9206" width="9.140625" style="40"/>
    <col min="9207" max="9207" width="6.85546875" style="40" customWidth="1"/>
    <col min="9208" max="9208" width="52.28515625" style="40" customWidth="1"/>
    <col min="9209" max="9209" width="12.7109375" style="40" customWidth="1"/>
    <col min="9210" max="9210" width="12" style="40" customWidth="1"/>
    <col min="9211" max="9211" width="11.140625" style="40" customWidth="1"/>
    <col min="9212" max="9212" width="12.85546875" style="40" customWidth="1"/>
    <col min="9213" max="9462" width="9.140625" style="40"/>
    <col min="9463" max="9463" width="6.85546875" style="40" customWidth="1"/>
    <col min="9464" max="9464" width="52.28515625" style="40" customWidth="1"/>
    <col min="9465" max="9465" width="12.7109375" style="40" customWidth="1"/>
    <col min="9466" max="9466" width="12" style="40" customWidth="1"/>
    <col min="9467" max="9467" width="11.140625" style="40" customWidth="1"/>
    <col min="9468" max="9468" width="12.85546875" style="40" customWidth="1"/>
    <col min="9469" max="9718" width="9.140625" style="40"/>
    <col min="9719" max="9719" width="6.85546875" style="40" customWidth="1"/>
    <col min="9720" max="9720" width="52.28515625" style="40" customWidth="1"/>
    <col min="9721" max="9721" width="12.7109375" style="40" customWidth="1"/>
    <col min="9722" max="9722" width="12" style="40" customWidth="1"/>
    <col min="9723" max="9723" width="11.140625" style="40" customWidth="1"/>
    <col min="9724" max="9724" width="12.85546875" style="40" customWidth="1"/>
    <col min="9725" max="9974" width="9.140625" style="40"/>
    <col min="9975" max="9975" width="6.85546875" style="40" customWidth="1"/>
    <col min="9976" max="9976" width="52.28515625" style="40" customWidth="1"/>
    <col min="9977" max="9977" width="12.7109375" style="40" customWidth="1"/>
    <col min="9978" max="9978" width="12" style="40" customWidth="1"/>
    <col min="9979" max="9979" width="11.140625" style="40" customWidth="1"/>
    <col min="9980" max="9980" width="12.85546875" style="40" customWidth="1"/>
    <col min="9981" max="10230" width="9.140625" style="40"/>
    <col min="10231" max="10231" width="6.85546875" style="40" customWidth="1"/>
    <col min="10232" max="10232" width="52.28515625" style="40" customWidth="1"/>
    <col min="10233" max="10233" width="12.7109375" style="40" customWidth="1"/>
    <col min="10234" max="10234" width="12" style="40" customWidth="1"/>
    <col min="10235" max="10235" width="11.140625" style="40" customWidth="1"/>
    <col min="10236" max="10236" width="12.85546875" style="40" customWidth="1"/>
    <col min="10237" max="10486" width="9.140625" style="40"/>
    <col min="10487" max="10487" width="6.85546875" style="40" customWidth="1"/>
    <col min="10488" max="10488" width="52.28515625" style="40" customWidth="1"/>
    <col min="10489" max="10489" width="12.7109375" style="40" customWidth="1"/>
    <col min="10490" max="10490" width="12" style="40" customWidth="1"/>
    <col min="10491" max="10491" width="11.140625" style="40" customWidth="1"/>
    <col min="10492" max="10492" width="12.85546875" style="40" customWidth="1"/>
    <col min="10493" max="10742" width="9.140625" style="40"/>
    <col min="10743" max="10743" width="6.85546875" style="40" customWidth="1"/>
    <col min="10744" max="10744" width="52.28515625" style="40" customWidth="1"/>
    <col min="10745" max="10745" width="12.7109375" style="40" customWidth="1"/>
    <col min="10746" max="10746" width="12" style="40" customWidth="1"/>
    <col min="10747" max="10747" width="11.140625" style="40" customWidth="1"/>
    <col min="10748" max="10748" width="12.85546875" style="40" customWidth="1"/>
    <col min="10749" max="10998" width="9.140625" style="40"/>
    <col min="10999" max="10999" width="6.85546875" style="40" customWidth="1"/>
    <col min="11000" max="11000" width="52.28515625" style="40" customWidth="1"/>
    <col min="11001" max="11001" width="12.7109375" style="40" customWidth="1"/>
    <col min="11002" max="11002" width="12" style="40" customWidth="1"/>
    <col min="11003" max="11003" width="11.140625" style="40" customWidth="1"/>
    <col min="11004" max="11004" width="12.85546875" style="40" customWidth="1"/>
    <col min="11005" max="11254" width="9.140625" style="40"/>
    <col min="11255" max="11255" width="6.85546875" style="40" customWidth="1"/>
    <col min="11256" max="11256" width="52.28515625" style="40" customWidth="1"/>
    <col min="11257" max="11257" width="12.7109375" style="40" customWidth="1"/>
    <col min="11258" max="11258" width="12" style="40" customWidth="1"/>
    <col min="11259" max="11259" width="11.140625" style="40" customWidth="1"/>
    <col min="11260" max="11260" width="12.85546875" style="40" customWidth="1"/>
    <col min="11261" max="11510" width="9.140625" style="40"/>
    <col min="11511" max="11511" width="6.85546875" style="40" customWidth="1"/>
    <col min="11512" max="11512" width="52.28515625" style="40" customWidth="1"/>
    <col min="11513" max="11513" width="12.7109375" style="40" customWidth="1"/>
    <col min="11514" max="11514" width="12" style="40" customWidth="1"/>
    <col min="11515" max="11515" width="11.140625" style="40" customWidth="1"/>
    <col min="11516" max="11516" width="12.85546875" style="40" customWidth="1"/>
    <col min="11517" max="11766" width="9.140625" style="40"/>
    <col min="11767" max="11767" width="6.85546875" style="40" customWidth="1"/>
    <col min="11768" max="11768" width="52.28515625" style="40" customWidth="1"/>
    <col min="11769" max="11769" width="12.7109375" style="40" customWidth="1"/>
    <col min="11770" max="11770" width="12" style="40" customWidth="1"/>
    <col min="11771" max="11771" width="11.140625" style="40" customWidth="1"/>
    <col min="11772" max="11772" width="12.85546875" style="40" customWidth="1"/>
    <col min="11773" max="12022" width="9.140625" style="40"/>
    <col min="12023" max="12023" width="6.85546875" style="40" customWidth="1"/>
    <col min="12024" max="12024" width="52.28515625" style="40" customWidth="1"/>
    <col min="12025" max="12025" width="12.7109375" style="40" customWidth="1"/>
    <col min="12026" max="12026" width="12" style="40" customWidth="1"/>
    <col min="12027" max="12027" width="11.140625" style="40" customWidth="1"/>
    <col min="12028" max="12028" width="12.85546875" style="40" customWidth="1"/>
    <col min="12029" max="12278" width="9.140625" style="40"/>
    <col min="12279" max="12279" width="6.85546875" style="40" customWidth="1"/>
    <col min="12280" max="12280" width="52.28515625" style="40" customWidth="1"/>
    <col min="12281" max="12281" width="12.7109375" style="40" customWidth="1"/>
    <col min="12282" max="12282" width="12" style="40" customWidth="1"/>
    <col min="12283" max="12283" width="11.140625" style="40" customWidth="1"/>
    <col min="12284" max="12284" width="12.85546875" style="40" customWidth="1"/>
    <col min="12285" max="12534" width="9.140625" style="40"/>
    <col min="12535" max="12535" width="6.85546875" style="40" customWidth="1"/>
    <col min="12536" max="12536" width="52.28515625" style="40" customWidth="1"/>
    <col min="12537" max="12537" width="12.7109375" style="40" customWidth="1"/>
    <col min="12538" max="12538" width="12" style="40" customWidth="1"/>
    <col min="12539" max="12539" width="11.140625" style="40" customWidth="1"/>
    <col min="12540" max="12540" width="12.85546875" style="40" customWidth="1"/>
    <col min="12541" max="12790" width="9.140625" style="40"/>
    <col min="12791" max="12791" width="6.85546875" style="40" customWidth="1"/>
    <col min="12792" max="12792" width="52.28515625" style="40" customWidth="1"/>
    <col min="12793" max="12793" width="12.7109375" style="40" customWidth="1"/>
    <col min="12794" max="12794" width="12" style="40" customWidth="1"/>
    <col min="12795" max="12795" width="11.140625" style="40" customWidth="1"/>
    <col min="12796" max="12796" width="12.85546875" style="40" customWidth="1"/>
    <col min="12797" max="13046" width="9.140625" style="40"/>
    <col min="13047" max="13047" width="6.85546875" style="40" customWidth="1"/>
    <col min="13048" max="13048" width="52.28515625" style="40" customWidth="1"/>
    <col min="13049" max="13049" width="12.7109375" style="40" customWidth="1"/>
    <col min="13050" max="13050" width="12" style="40" customWidth="1"/>
    <col min="13051" max="13051" width="11.140625" style="40" customWidth="1"/>
    <col min="13052" max="13052" width="12.85546875" style="40" customWidth="1"/>
    <col min="13053" max="13302" width="9.140625" style="40"/>
    <col min="13303" max="13303" width="6.85546875" style="40" customWidth="1"/>
    <col min="13304" max="13304" width="52.28515625" style="40" customWidth="1"/>
    <col min="13305" max="13305" width="12.7109375" style="40" customWidth="1"/>
    <col min="13306" max="13306" width="12" style="40" customWidth="1"/>
    <col min="13307" max="13307" width="11.140625" style="40" customWidth="1"/>
    <col min="13308" max="13308" width="12.85546875" style="40" customWidth="1"/>
    <col min="13309" max="13558" width="9.140625" style="40"/>
    <col min="13559" max="13559" width="6.85546875" style="40" customWidth="1"/>
    <col min="13560" max="13560" width="52.28515625" style="40" customWidth="1"/>
    <col min="13561" max="13561" width="12.7109375" style="40" customWidth="1"/>
    <col min="13562" max="13562" width="12" style="40" customWidth="1"/>
    <col min="13563" max="13563" width="11.140625" style="40" customWidth="1"/>
    <col min="13564" max="13564" width="12.85546875" style="40" customWidth="1"/>
    <col min="13565" max="13814" width="9.140625" style="40"/>
    <col min="13815" max="13815" width="6.85546875" style="40" customWidth="1"/>
    <col min="13816" max="13816" width="52.28515625" style="40" customWidth="1"/>
    <col min="13817" max="13817" width="12.7109375" style="40" customWidth="1"/>
    <col min="13818" max="13818" width="12" style="40" customWidth="1"/>
    <col min="13819" max="13819" width="11.140625" style="40" customWidth="1"/>
    <col min="13820" max="13820" width="12.85546875" style="40" customWidth="1"/>
    <col min="13821" max="14070" width="9.140625" style="40"/>
    <col min="14071" max="14071" width="6.85546875" style="40" customWidth="1"/>
    <col min="14072" max="14072" width="52.28515625" style="40" customWidth="1"/>
    <col min="14073" max="14073" width="12.7109375" style="40" customWidth="1"/>
    <col min="14074" max="14074" width="12" style="40" customWidth="1"/>
    <col min="14075" max="14075" width="11.140625" style="40" customWidth="1"/>
    <col min="14076" max="14076" width="12.85546875" style="40" customWidth="1"/>
    <col min="14077" max="14326" width="9.140625" style="40"/>
    <col min="14327" max="14327" width="6.85546875" style="40" customWidth="1"/>
    <col min="14328" max="14328" width="52.28515625" style="40" customWidth="1"/>
    <col min="14329" max="14329" width="12.7109375" style="40" customWidth="1"/>
    <col min="14330" max="14330" width="12" style="40" customWidth="1"/>
    <col min="14331" max="14331" width="11.140625" style="40" customWidth="1"/>
    <col min="14332" max="14332" width="12.85546875" style="40" customWidth="1"/>
    <col min="14333" max="14582" width="9.140625" style="40"/>
    <col min="14583" max="14583" width="6.85546875" style="40" customWidth="1"/>
    <col min="14584" max="14584" width="52.28515625" style="40" customWidth="1"/>
    <col min="14585" max="14585" width="12.7109375" style="40" customWidth="1"/>
    <col min="14586" max="14586" width="12" style="40" customWidth="1"/>
    <col min="14587" max="14587" width="11.140625" style="40" customWidth="1"/>
    <col min="14588" max="14588" width="12.85546875" style="40" customWidth="1"/>
    <col min="14589" max="14838" width="9.140625" style="40"/>
    <col min="14839" max="14839" width="6.85546875" style="40" customWidth="1"/>
    <col min="14840" max="14840" width="52.28515625" style="40" customWidth="1"/>
    <col min="14841" max="14841" width="12.7109375" style="40" customWidth="1"/>
    <col min="14842" max="14842" width="12" style="40" customWidth="1"/>
    <col min="14843" max="14843" width="11.140625" style="40" customWidth="1"/>
    <col min="14844" max="14844" width="12.85546875" style="40" customWidth="1"/>
    <col min="14845" max="15094" width="9.140625" style="40"/>
    <col min="15095" max="15095" width="6.85546875" style="40" customWidth="1"/>
    <col min="15096" max="15096" width="52.28515625" style="40" customWidth="1"/>
    <col min="15097" max="15097" width="12.7109375" style="40" customWidth="1"/>
    <col min="15098" max="15098" width="12" style="40" customWidth="1"/>
    <col min="15099" max="15099" width="11.140625" style="40" customWidth="1"/>
    <col min="15100" max="15100" width="12.85546875" style="40" customWidth="1"/>
    <col min="15101" max="15350" width="9.140625" style="40"/>
    <col min="15351" max="15351" width="6.85546875" style="40" customWidth="1"/>
    <col min="15352" max="15352" width="52.28515625" style="40" customWidth="1"/>
    <col min="15353" max="15353" width="12.7109375" style="40" customWidth="1"/>
    <col min="15354" max="15354" width="12" style="40" customWidth="1"/>
    <col min="15355" max="15355" width="11.140625" style="40" customWidth="1"/>
    <col min="15356" max="15356" width="12.85546875" style="40" customWidth="1"/>
    <col min="15357" max="15606" width="9.140625" style="40"/>
    <col min="15607" max="15607" width="6.85546875" style="40" customWidth="1"/>
    <col min="15608" max="15608" width="52.28515625" style="40" customWidth="1"/>
    <col min="15609" max="15609" width="12.7109375" style="40" customWidth="1"/>
    <col min="15610" max="15610" width="12" style="40" customWidth="1"/>
    <col min="15611" max="15611" width="11.140625" style="40" customWidth="1"/>
    <col min="15612" max="15612" width="12.85546875" style="40" customWidth="1"/>
    <col min="15613" max="15862" width="9.140625" style="40"/>
    <col min="15863" max="15863" width="6.85546875" style="40" customWidth="1"/>
    <col min="15864" max="15864" width="52.28515625" style="40" customWidth="1"/>
    <col min="15865" max="15865" width="12.7109375" style="40" customWidth="1"/>
    <col min="15866" max="15866" width="12" style="40" customWidth="1"/>
    <col min="15867" max="15867" width="11.140625" style="40" customWidth="1"/>
    <col min="15868" max="15868" width="12.85546875" style="40" customWidth="1"/>
    <col min="15869" max="16118" width="9.140625" style="40"/>
    <col min="16119" max="16119" width="6.85546875" style="40" customWidth="1"/>
    <col min="16120" max="16120" width="52.28515625" style="40" customWidth="1"/>
    <col min="16121" max="16121" width="12.7109375" style="40" customWidth="1"/>
    <col min="16122" max="16122" width="12" style="40" customWidth="1"/>
    <col min="16123" max="16123" width="11.140625" style="40" customWidth="1"/>
    <col min="16124" max="16124" width="12.85546875" style="40" customWidth="1"/>
    <col min="16125" max="16384" width="9.140625" style="40"/>
  </cols>
  <sheetData>
    <row r="1" spans="1:18" s="35" customFormat="1" ht="18.75" x14ac:dyDescent="0.25">
      <c r="C1" s="36" t="s">
        <v>57</v>
      </c>
      <c r="D1" s="37"/>
      <c r="E1" s="37"/>
      <c r="F1" s="37"/>
      <c r="G1" s="37"/>
    </row>
    <row r="2" spans="1:18" ht="16.5" x14ac:dyDescent="0.25">
      <c r="A2" s="38" t="s">
        <v>77</v>
      </c>
      <c r="B2" s="39"/>
      <c r="C2" s="39"/>
      <c r="D2" s="39"/>
      <c r="E2" s="39"/>
      <c r="F2" s="39"/>
      <c r="G2" s="39"/>
    </row>
    <row r="3" spans="1:18" s="9" customFormat="1" x14ac:dyDescent="0.25">
      <c r="A3" s="41"/>
      <c r="B3" s="42"/>
      <c r="C3" s="43"/>
    </row>
    <row r="4" spans="1:18" s="9" customFormat="1" x14ac:dyDescent="0.25">
      <c r="A4" s="44" t="s">
        <v>0</v>
      </c>
      <c r="B4" s="42"/>
      <c r="C4" s="43"/>
    </row>
    <row r="5" spans="1:18" s="9" customFormat="1" x14ac:dyDescent="0.25">
      <c r="A5" s="41"/>
      <c r="B5" s="45"/>
      <c r="C5" s="1"/>
      <c r="F5" s="9" t="s">
        <v>49</v>
      </c>
    </row>
    <row r="6" spans="1:18" s="9" customFormat="1" ht="15.75" customHeight="1" x14ac:dyDescent="0.25">
      <c r="A6" s="88" t="s">
        <v>1</v>
      </c>
      <c r="B6" s="88" t="s">
        <v>2</v>
      </c>
      <c r="C6" s="92" t="s">
        <v>106</v>
      </c>
      <c r="D6" s="85" t="s">
        <v>41</v>
      </c>
      <c r="E6" s="86"/>
      <c r="F6" s="86"/>
      <c r="G6" s="87"/>
      <c r="H6" s="85" t="s">
        <v>41</v>
      </c>
      <c r="I6" s="86"/>
      <c r="J6" s="86"/>
      <c r="K6" s="87"/>
    </row>
    <row r="7" spans="1:18" s="9" customFormat="1" ht="94.5" x14ac:dyDescent="0.25">
      <c r="A7" s="89"/>
      <c r="B7" s="89"/>
      <c r="C7" s="93"/>
      <c r="D7" s="46" t="s">
        <v>36</v>
      </c>
      <c r="E7" s="46" t="s">
        <v>37</v>
      </c>
      <c r="F7" s="46" t="s">
        <v>38</v>
      </c>
      <c r="G7" s="46" t="s">
        <v>39</v>
      </c>
      <c r="H7" s="46" t="s">
        <v>43</v>
      </c>
      <c r="I7" s="46" t="s">
        <v>46</v>
      </c>
      <c r="J7" s="46" t="s">
        <v>44</v>
      </c>
      <c r="K7" s="46" t="s">
        <v>25</v>
      </c>
    </row>
    <row r="8" spans="1:18" s="78" customFormat="1" ht="23.25" customHeight="1" x14ac:dyDescent="0.25">
      <c r="A8" s="90"/>
      <c r="B8" s="91"/>
      <c r="C8" s="94"/>
      <c r="D8" s="76">
        <v>1007224</v>
      </c>
      <c r="E8" s="76">
        <v>1085919</v>
      </c>
      <c r="F8" s="76">
        <v>1101499</v>
      </c>
      <c r="G8" s="76">
        <v>1112538</v>
      </c>
      <c r="H8" s="77">
        <v>1031567</v>
      </c>
      <c r="I8" s="77">
        <v>1040172</v>
      </c>
      <c r="J8" s="77">
        <v>1079036</v>
      </c>
      <c r="K8" s="77">
        <v>1030205</v>
      </c>
    </row>
    <row r="9" spans="1:18" s="49" customFormat="1" ht="16.5" x14ac:dyDescent="0.25">
      <c r="A9" s="47"/>
      <c r="B9" s="48" t="s">
        <v>31</v>
      </c>
      <c r="C9" s="7">
        <f t="shared" ref="C9:K9" si="0">+C10+C33+C71</f>
        <v>39541</v>
      </c>
      <c r="D9" s="7">
        <f t="shared" si="0"/>
        <v>22445</v>
      </c>
      <c r="E9" s="7">
        <f t="shared" si="0"/>
        <v>2299</v>
      </c>
      <c r="F9" s="7">
        <f t="shared" si="0"/>
        <v>2612</v>
      </c>
      <c r="G9" s="7">
        <f t="shared" si="0"/>
        <v>5237</v>
      </c>
      <c r="H9" s="7">
        <f t="shared" si="0"/>
        <v>4018</v>
      </c>
      <c r="I9" s="7">
        <f t="shared" si="0"/>
        <v>2505</v>
      </c>
      <c r="J9" s="7">
        <f t="shared" si="0"/>
        <v>408</v>
      </c>
      <c r="K9" s="7">
        <f t="shared" si="0"/>
        <v>17</v>
      </c>
    </row>
    <row r="10" spans="1:18" s="9" customFormat="1" ht="31.5" x14ac:dyDescent="0.25">
      <c r="A10" s="50" t="s">
        <v>3</v>
      </c>
      <c r="B10" s="51" t="s">
        <v>42</v>
      </c>
      <c r="C10" s="2">
        <f t="shared" ref="C10:K10" si="1">+C11+C15+C18</f>
        <v>13513</v>
      </c>
      <c r="D10" s="2">
        <f t="shared" si="1"/>
        <v>6695</v>
      </c>
      <c r="E10" s="2">
        <f t="shared" si="1"/>
        <v>2299</v>
      </c>
      <c r="F10" s="2">
        <f t="shared" si="1"/>
        <v>2612</v>
      </c>
      <c r="G10" s="2">
        <f t="shared" si="1"/>
        <v>1907</v>
      </c>
      <c r="H10" s="2">
        <f t="shared" si="1"/>
        <v>0</v>
      </c>
      <c r="I10" s="2">
        <f t="shared" si="1"/>
        <v>0</v>
      </c>
      <c r="J10" s="2">
        <f t="shared" si="1"/>
        <v>0</v>
      </c>
      <c r="K10" s="2">
        <f t="shared" si="1"/>
        <v>0</v>
      </c>
    </row>
    <row r="11" spans="1:18" s="49" customFormat="1" ht="16.5" x14ac:dyDescent="0.25">
      <c r="A11" s="52">
        <v>1</v>
      </c>
      <c r="B11" s="53" t="s">
        <v>4</v>
      </c>
      <c r="C11" s="2">
        <f>SUM(C12:C14)</f>
        <v>10143</v>
      </c>
      <c r="D11" s="2">
        <f t="shared" ref="D11:K11" si="2">SUM(D12:D14)</f>
        <v>4812</v>
      </c>
      <c r="E11" s="2">
        <f t="shared" si="2"/>
        <v>1858</v>
      </c>
      <c r="F11" s="2">
        <f t="shared" si="2"/>
        <v>2176</v>
      </c>
      <c r="G11" s="2">
        <f t="shared" si="2"/>
        <v>1297</v>
      </c>
      <c r="H11" s="2">
        <f t="shared" si="2"/>
        <v>0</v>
      </c>
      <c r="I11" s="2">
        <f t="shared" si="2"/>
        <v>0</v>
      </c>
      <c r="J11" s="2">
        <f t="shared" si="2"/>
        <v>0</v>
      </c>
      <c r="K11" s="2">
        <f t="shared" si="2"/>
        <v>0</v>
      </c>
      <c r="M11" s="84" t="s">
        <v>69</v>
      </c>
      <c r="N11" s="84"/>
      <c r="O11" s="84"/>
      <c r="P11" s="84"/>
      <c r="Q11" s="84"/>
      <c r="R11" s="84"/>
    </row>
    <row r="12" spans="1:18" s="9" customFormat="1" ht="31.5" x14ac:dyDescent="0.25">
      <c r="A12" s="54"/>
      <c r="B12" s="55" t="s">
        <v>58</v>
      </c>
      <c r="C12" s="4">
        <f>SUM(D12:K12)</f>
        <v>7051</v>
      </c>
      <c r="D12" s="14">
        <v>3273</v>
      </c>
      <c r="E12" s="14">
        <v>1276</v>
      </c>
      <c r="F12" s="14">
        <v>1562</v>
      </c>
      <c r="G12" s="14">
        <v>940</v>
      </c>
      <c r="H12" s="14"/>
      <c r="I12" s="14"/>
      <c r="J12" s="14"/>
      <c r="K12" s="14"/>
      <c r="M12" s="9" t="s">
        <v>63</v>
      </c>
      <c r="N12" s="9" t="s">
        <v>64</v>
      </c>
      <c r="O12" s="9" t="s">
        <v>65</v>
      </c>
      <c r="P12" s="9" t="s">
        <v>66</v>
      </c>
      <c r="Q12" s="9" t="s">
        <v>67</v>
      </c>
      <c r="R12" s="9" t="s">
        <v>68</v>
      </c>
    </row>
    <row r="13" spans="1:18" s="9" customFormat="1" ht="16.5" x14ac:dyDescent="0.25">
      <c r="A13" s="54"/>
      <c r="B13" s="82" t="s">
        <v>90</v>
      </c>
      <c r="C13" s="4">
        <f t="shared" ref="C13" si="3">SUM(D13:K13)</f>
        <v>454</v>
      </c>
      <c r="D13" s="14">
        <v>318</v>
      </c>
      <c r="E13" s="14">
        <v>71</v>
      </c>
      <c r="F13" s="14">
        <v>65</v>
      </c>
      <c r="G13" s="14">
        <v>0</v>
      </c>
      <c r="H13" s="14"/>
      <c r="I13" s="14"/>
      <c r="J13" s="14"/>
      <c r="K13" s="14"/>
    </row>
    <row r="14" spans="1:18" s="9" customFormat="1" ht="16.5" x14ac:dyDescent="0.25">
      <c r="A14" s="54"/>
      <c r="B14" s="3" t="s">
        <v>5</v>
      </c>
      <c r="C14" s="4">
        <f>SUM(D14:K14)</f>
        <v>2638</v>
      </c>
      <c r="D14" s="14">
        <v>1221</v>
      </c>
      <c r="E14" s="14">
        <v>511</v>
      </c>
      <c r="F14" s="14">
        <v>549</v>
      </c>
      <c r="G14" s="14">
        <v>357</v>
      </c>
      <c r="H14" s="14"/>
      <c r="I14" s="14"/>
      <c r="J14" s="14"/>
      <c r="K14" s="14"/>
      <c r="M14" s="56">
        <f>10*48.4+10*46.7+9*45</f>
        <v>1356</v>
      </c>
      <c r="N14" s="56">
        <f>10*44.1+3*42.3</f>
        <v>567.9</v>
      </c>
      <c r="O14" s="56">
        <f>10*44.1+4*42.3</f>
        <v>610.20000000000005</v>
      </c>
      <c r="P14" s="56">
        <f>9*44.1</f>
        <v>396.90000000000003</v>
      </c>
      <c r="Q14" s="56">
        <f>15*32</f>
        <v>480</v>
      </c>
      <c r="R14" s="56">
        <f>24*17</f>
        <v>408</v>
      </c>
    </row>
    <row r="15" spans="1:18" s="9" customFormat="1" ht="31.5" x14ac:dyDescent="0.25">
      <c r="A15" s="52">
        <v>2</v>
      </c>
      <c r="B15" s="53" t="s">
        <v>6</v>
      </c>
      <c r="C15" s="2">
        <f>SUM(C16:C17)</f>
        <v>1762</v>
      </c>
      <c r="D15" s="2">
        <f t="shared" ref="D15:K15" si="4">SUM(D16:D17)</f>
        <v>817</v>
      </c>
      <c r="E15" s="2">
        <f t="shared" si="4"/>
        <v>323</v>
      </c>
      <c r="F15" s="2">
        <f t="shared" si="4"/>
        <v>386</v>
      </c>
      <c r="G15" s="2">
        <f t="shared" si="4"/>
        <v>236</v>
      </c>
      <c r="H15" s="2">
        <f t="shared" si="4"/>
        <v>0</v>
      </c>
      <c r="I15" s="2">
        <f t="shared" si="4"/>
        <v>0</v>
      </c>
      <c r="J15" s="2">
        <f t="shared" si="4"/>
        <v>0</v>
      </c>
      <c r="K15" s="2">
        <f t="shared" si="4"/>
        <v>0</v>
      </c>
    </row>
    <row r="16" spans="1:18" s="9" customFormat="1" ht="16.5" x14ac:dyDescent="0.25">
      <c r="A16" s="57"/>
      <c r="B16" s="58" t="s">
        <v>40</v>
      </c>
      <c r="C16" s="4">
        <f>SUM(D16:K16)</f>
        <v>293</v>
      </c>
      <c r="D16" s="14">
        <v>135</v>
      </c>
      <c r="E16" s="14">
        <v>57</v>
      </c>
      <c r="F16" s="14">
        <v>61</v>
      </c>
      <c r="G16" s="14">
        <v>40</v>
      </c>
      <c r="H16" s="14"/>
      <c r="I16" s="14"/>
      <c r="J16" s="14"/>
      <c r="K16" s="14"/>
    </row>
    <row r="17" spans="1:11" s="9" customFormat="1" ht="16.5" x14ac:dyDescent="0.25">
      <c r="A17" s="57"/>
      <c r="B17" s="58" t="s">
        <v>94</v>
      </c>
      <c r="C17" s="4">
        <f>SUM(D17:K17)</f>
        <v>1469</v>
      </c>
      <c r="D17" s="14">
        <v>682</v>
      </c>
      <c r="E17" s="14">
        <v>266</v>
      </c>
      <c r="F17" s="14">
        <v>325</v>
      </c>
      <c r="G17" s="14">
        <v>196</v>
      </c>
      <c r="H17" s="14"/>
      <c r="I17" s="14"/>
      <c r="J17" s="14"/>
      <c r="K17" s="14"/>
    </row>
    <row r="18" spans="1:11" s="59" customFormat="1" ht="31.5" x14ac:dyDescent="0.25">
      <c r="A18" s="52">
        <v>3</v>
      </c>
      <c r="B18" s="53" t="s">
        <v>7</v>
      </c>
      <c r="C18" s="2">
        <f>SUM(C19:C32)</f>
        <v>1608</v>
      </c>
      <c r="D18" s="2">
        <f>SUM(D19:D32)</f>
        <v>1066</v>
      </c>
      <c r="E18" s="2">
        <f t="shared" ref="E18:G18" si="5">SUM(E19:E32)</f>
        <v>118</v>
      </c>
      <c r="F18" s="2">
        <f t="shared" si="5"/>
        <v>50</v>
      </c>
      <c r="G18" s="2">
        <f t="shared" si="5"/>
        <v>374</v>
      </c>
      <c r="H18" s="2">
        <f>SUM(H19:H32)</f>
        <v>0</v>
      </c>
      <c r="I18" s="2">
        <f>SUM(I19:I32)</f>
        <v>0</v>
      </c>
      <c r="J18" s="2">
        <f>SUM(J19:J32)</f>
        <v>0</v>
      </c>
      <c r="K18" s="2">
        <f>SUM(K19:K32)</f>
        <v>0</v>
      </c>
    </row>
    <row r="19" spans="1:11" s="9" customFormat="1" ht="16.5" x14ac:dyDescent="0.25">
      <c r="A19" s="54"/>
      <c r="B19" s="3" t="s">
        <v>8</v>
      </c>
      <c r="C19" s="4">
        <f t="shared" ref="C19:C32" si="6">SUM(D19:K19)</f>
        <v>92</v>
      </c>
      <c r="D19" s="14">
        <v>42</v>
      </c>
      <c r="E19" s="14">
        <v>18</v>
      </c>
      <c r="F19" s="14">
        <v>20</v>
      </c>
      <c r="G19" s="14">
        <v>12</v>
      </c>
      <c r="H19" s="14"/>
      <c r="I19" s="14"/>
      <c r="J19" s="14"/>
      <c r="K19" s="14"/>
    </row>
    <row r="20" spans="1:11" s="9" customFormat="1" ht="47.25" x14ac:dyDescent="0.25">
      <c r="A20" s="54"/>
      <c r="B20" s="60" t="s">
        <v>91</v>
      </c>
      <c r="C20" s="4">
        <f t="shared" si="6"/>
        <v>135</v>
      </c>
      <c r="D20" s="14">
        <f>150-15</f>
        <v>135</v>
      </c>
      <c r="E20" s="14"/>
      <c r="F20" s="14"/>
      <c r="G20" s="14"/>
      <c r="H20" s="14"/>
      <c r="I20" s="14"/>
      <c r="J20" s="14"/>
      <c r="K20" s="14"/>
    </row>
    <row r="21" spans="1:11" s="9" customFormat="1" ht="31.5" x14ac:dyDescent="0.25">
      <c r="A21" s="54"/>
      <c r="B21" s="60" t="s">
        <v>9</v>
      </c>
      <c r="C21" s="4">
        <f t="shared" si="6"/>
        <v>150</v>
      </c>
      <c r="D21" s="14">
        <v>150</v>
      </c>
      <c r="E21" s="14"/>
      <c r="F21" s="14"/>
      <c r="G21" s="14"/>
      <c r="H21" s="14"/>
      <c r="I21" s="14"/>
      <c r="J21" s="14"/>
      <c r="K21" s="14"/>
    </row>
    <row r="22" spans="1:11" s="9" customFormat="1" ht="16.5" x14ac:dyDescent="0.25">
      <c r="A22" s="54"/>
      <c r="B22" s="60" t="s">
        <v>10</v>
      </c>
      <c r="C22" s="4">
        <f t="shared" si="6"/>
        <v>180</v>
      </c>
      <c r="D22" s="14">
        <v>180</v>
      </c>
      <c r="E22" s="14"/>
      <c r="F22" s="14"/>
      <c r="G22" s="14"/>
      <c r="H22" s="14"/>
      <c r="I22" s="14"/>
      <c r="J22" s="14"/>
      <c r="K22" s="14"/>
    </row>
    <row r="23" spans="1:11" s="9" customFormat="1" ht="16.5" x14ac:dyDescent="0.25">
      <c r="A23" s="54"/>
      <c r="B23" s="60" t="s">
        <v>11</v>
      </c>
      <c r="C23" s="4">
        <f t="shared" si="6"/>
        <v>9</v>
      </c>
      <c r="D23" s="14">
        <v>9</v>
      </c>
      <c r="E23" s="14"/>
      <c r="F23" s="14"/>
      <c r="G23" s="14"/>
      <c r="H23" s="14"/>
      <c r="I23" s="14"/>
      <c r="J23" s="14"/>
      <c r="K23" s="14"/>
    </row>
    <row r="24" spans="1:11" s="62" customFormat="1" ht="16.5" x14ac:dyDescent="0.25">
      <c r="A24" s="54"/>
      <c r="B24" s="60" t="s">
        <v>12</v>
      </c>
      <c r="C24" s="4">
        <f t="shared" si="6"/>
        <v>90</v>
      </c>
      <c r="D24" s="61">
        <v>90</v>
      </c>
      <c r="E24" s="61"/>
      <c r="F24" s="61"/>
      <c r="G24" s="61"/>
      <c r="H24" s="61"/>
      <c r="I24" s="61"/>
      <c r="J24" s="61"/>
      <c r="K24" s="61"/>
    </row>
    <row r="25" spans="1:11" s="62" customFormat="1" ht="132" x14ac:dyDescent="0.25">
      <c r="A25" s="54"/>
      <c r="B25" s="13" t="s">
        <v>73</v>
      </c>
      <c r="C25" s="4">
        <f t="shared" si="6"/>
        <v>180</v>
      </c>
      <c r="D25" s="61">
        <v>180</v>
      </c>
      <c r="E25" s="61"/>
      <c r="F25" s="61"/>
      <c r="G25" s="61"/>
      <c r="H25" s="61"/>
      <c r="I25" s="61"/>
      <c r="J25" s="61"/>
      <c r="K25" s="61"/>
    </row>
    <row r="26" spans="1:11" s="9" customFormat="1" ht="63" x14ac:dyDescent="0.25">
      <c r="A26" s="54"/>
      <c r="B26" s="60" t="s">
        <v>13</v>
      </c>
      <c r="C26" s="4">
        <f t="shared" si="6"/>
        <v>90</v>
      </c>
      <c r="D26" s="14">
        <v>90</v>
      </c>
      <c r="E26" s="14"/>
      <c r="F26" s="14"/>
      <c r="G26" s="14"/>
      <c r="H26" s="14"/>
      <c r="I26" s="14"/>
      <c r="J26" s="14"/>
      <c r="K26" s="14"/>
    </row>
    <row r="27" spans="1:11" s="9" customFormat="1" ht="31.5" x14ac:dyDescent="0.25">
      <c r="A27" s="54"/>
      <c r="B27" s="60" t="s">
        <v>92</v>
      </c>
      <c r="C27" s="4">
        <f t="shared" si="6"/>
        <v>130</v>
      </c>
      <c r="D27" s="14">
        <v>100</v>
      </c>
      <c r="E27" s="14"/>
      <c r="F27" s="14">
        <v>30</v>
      </c>
      <c r="G27" s="14"/>
      <c r="H27" s="14"/>
      <c r="I27" s="14"/>
      <c r="J27" s="14"/>
      <c r="K27" s="14"/>
    </row>
    <row r="28" spans="1:11" s="9" customFormat="1" ht="31.5" x14ac:dyDescent="0.25">
      <c r="A28" s="54"/>
      <c r="B28" s="60" t="s">
        <v>93</v>
      </c>
      <c r="C28" s="4">
        <f t="shared" si="6"/>
        <v>90</v>
      </c>
      <c r="D28" s="14">
        <v>90</v>
      </c>
      <c r="E28" s="14"/>
      <c r="F28" s="14"/>
      <c r="G28" s="14"/>
      <c r="H28" s="14"/>
      <c r="I28" s="14"/>
      <c r="J28" s="14"/>
      <c r="K28" s="14"/>
    </row>
    <row r="29" spans="1:11" s="9" customFormat="1" ht="31.5" x14ac:dyDescent="0.25">
      <c r="A29" s="54"/>
      <c r="B29" s="60" t="s">
        <v>95</v>
      </c>
      <c r="C29" s="4">
        <f t="shared" si="6"/>
        <v>100</v>
      </c>
      <c r="D29" s="14"/>
      <c r="E29" s="14">
        <v>100</v>
      </c>
      <c r="F29" s="14"/>
      <c r="G29" s="14"/>
      <c r="H29" s="14"/>
      <c r="I29" s="14"/>
      <c r="J29" s="14"/>
      <c r="K29" s="14"/>
    </row>
    <row r="30" spans="1:11" s="9" customFormat="1" ht="16.5" x14ac:dyDescent="0.25">
      <c r="A30" s="54"/>
      <c r="B30" s="3" t="s">
        <v>14</v>
      </c>
      <c r="C30" s="4">
        <f t="shared" si="6"/>
        <v>135</v>
      </c>
      <c r="D30" s="14"/>
      <c r="E30" s="14"/>
      <c r="F30" s="14"/>
      <c r="G30" s="14">
        <v>135</v>
      </c>
      <c r="H30" s="14"/>
      <c r="I30" s="14"/>
      <c r="J30" s="14"/>
      <c r="K30" s="14"/>
    </row>
    <row r="31" spans="1:11" s="9" customFormat="1" ht="31.5" x14ac:dyDescent="0.25">
      <c r="A31" s="54"/>
      <c r="B31" s="3" t="s">
        <v>15</v>
      </c>
      <c r="C31" s="4">
        <f t="shared" si="6"/>
        <v>137</v>
      </c>
      <c r="D31" s="14"/>
      <c r="E31" s="14"/>
      <c r="F31" s="14"/>
      <c r="G31" s="14">
        <v>137</v>
      </c>
      <c r="H31" s="14"/>
      <c r="I31" s="14"/>
      <c r="J31" s="14"/>
      <c r="K31" s="14"/>
    </row>
    <row r="32" spans="1:11" s="9" customFormat="1" ht="77.25" customHeight="1" x14ac:dyDescent="0.25">
      <c r="A32" s="54"/>
      <c r="B32" s="3" t="s">
        <v>74</v>
      </c>
      <c r="C32" s="4">
        <f t="shared" si="6"/>
        <v>90</v>
      </c>
      <c r="D32" s="14"/>
      <c r="E32" s="14"/>
      <c r="F32" s="14"/>
      <c r="G32" s="14">
        <v>90</v>
      </c>
      <c r="H32" s="14"/>
      <c r="I32" s="14"/>
      <c r="J32" s="14"/>
      <c r="K32" s="14"/>
    </row>
    <row r="33" spans="1:11" s="49" customFormat="1" ht="31.5" x14ac:dyDescent="0.25">
      <c r="A33" s="50" t="s">
        <v>16</v>
      </c>
      <c r="B33" s="51" t="s">
        <v>45</v>
      </c>
      <c r="C33" s="2">
        <f t="shared" ref="C33:K33" si="7">+C34+C37+C40+C50</f>
        <v>26011</v>
      </c>
      <c r="D33" s="2">
        <f t="shared" si="7"/>
        <v>15750</v>
      </c>
      <c r="E33" s="2">
        <f t="shared" si="7"/>
        <v>0</v>
      </c>
      <c r="F33" s="2">
        <f t="shared" si="7"/>
        <v>0</v>
      </c>
      <c r="G33" s="2">
        <f t="shared" si="7"/>
        <v>3330</v>
      </c>
      <c r="H33" s="2">
        <f t="shared" si="7"/>
        <v>4018</v>
      </c>
      <c r="I33" s="2">
        <f t="shared" si="7"/>
        <v>2505</v>
      </c>
      <c r="J33" s="2">
        <f t="shared" si="7"/>
        <v>408</v>
      </c>
      <c r="K33" s="2">
        <f t="shared" si="7"/>
        <v>0</v>
      </c>
    </row>
    <row r="34" spans="1:11" s="49" customFormat="1" ht="16.5" x14ac:dyDescent="0.25">
      <c r="A34" s="52">
        <v>1</v>
      </c>
      <c r="B34" s="53" t="s">
        <v>4</v>
      </c>
      <c r="C34" s="2">
        <f>SUM(C35:C36)</f>
        <v>3989.2</v>
      </c>
      <c r="D34" s="2">
        <f t="shared" ref="D34:K34" si="8">SUM(D35:D36)</f>
        <v>0</v>
      </c>
      <c r="E34" s="2">
        <f t="shared" si="8"/>
        <v>0</v>
      </c>
      <c r="F34" s="2">
        <f t="shared" si="8"/>
        <v>0</v>
      </c>
      <c r="G34" s="2">
        <f t="shared" si="8"/>
        <v>0</v>
      </c>
      <c r="H34" s="2">
        <f t="shared" si="8"/>
        <v>2361.1999999999998</v>
      </c>
      <c r="I34" s="2">
        <f t="shared" si="8"/>
        <v>1628</v>
      </c>
      <c r="J34" s="2">
        <f t="shared" si="8"/>
        <v>0</v>
      </c>
      <c r="K34" s="2">
        <f t="shared" si="8"/>
        <v>0</v>
      </c>
    </row>
    <row r="35" spans="1:11" s="9" customFormat="1" ht="31.5" x14ac:dyDescent="0.25">
      <c r="A35" s="54"/>
      <c r="B35" s="55" t="s">
        <v>58</v>
      </c>
      <c r="C35" s="4">
        <f>SUM(D35:K35)</f>
        <v>3190</v>
      </c>
      <c r="D35" s="14"/>
      <c r="E35" s="14"/>
      <c r="F35" s="14"/>
      <c r="G35" s="14"/>
      <c r="H35" s="14">
        <v>1994</v>
      </c>
      <c r="I35" s="14">
        <v>1196</v>
      </c>
      <c r="J35" s="14"/>
      <c r="K35" s="14"/>
    </row>
    <row r="36" spans="1:11" s="9" customFormat="1" ht="16.5" x14ac:dyDescent="0.25">
      <c r="A36" s="54"/>
      <c r="B36" s="3" t="s">
        <v>5</v>
      </c>
      <c r="C36" s="4">
        <f>SUM(D36:K36)</f>
        <v>799.2</v>
      </c>
      <c r="D36" s="14"/>
      <c r="E36" s="14"/>
      <c r="F36" s="14"/>
      <c r="G36" s="14"/>
      <c r="H36" s="14">
        <f>+R14-H38</f>
        <v>367.2</v>
      </c>
      <c r="I36" s="14">
        <v>432</v>
      </c>
      <c r="J36" s="14"/>
      <c r="K36" s="14"/>
    </row>
    <row r="37" spans="1:11" s="49" customFormat="1" ht="31.5" x14ac:dyDescent="0.25">
      <c r="A37" s="52">
        <v>2</v>
      </c>
      <c r="B37" s="53" t="s">
        <v>6</v>
      </c>
      <c r="C37" s="2">
        <f>SUM(C38:C39)</f>
        <v>751.8</v>
      </c>
      <c r="D37" s="2">
        <f t="shared" ref="D37:K37" si="9">SUM(D38:D39)</f>
        <v>0</v>
      </c>
      <c r="E37" s="2">
        <f t="shared" si="9"/>
        <v>0</v>
      </c>
      <c r="F37" s="2">
        <f t="shared" si="9"/>
        <v>0</v>
      </c>
      <c r="G37" s="2">
        <f t="shared" si="9"/>
        <v>0</v>
      </c>
      <c r="H37" s="2">
        <f t="shared" si="9"/>
        <v>455.8</v>
      </c>
      <c r="I37" s="2">
        <f t="shared" si="9"/>
        <v>296</v>
      </c>
      <c r="J37" s="2">
        <f t="shared" si="9"/>
        <v>0</v>
      </c>
      <c r="K37" s="2">
        <f t="shared" si="9"/>
        <v>0</v>
      </c>
    </row>
    <row r="38" spans="1:11" s="9" customFormat="1" ht="16.5" x14ac:dyDescent="0.25">
      <c r="A38" s="57"/>
      <c r="B38" s="58" t="s">
        <v>40</v>
      </c>
      <c r="C38" s="4">
        <f>SUM(D38:K38)</f>
        <v>88.800000000000011</v>
      </c>
      <c r="D38" s="14"/>
      <c r="E38" s="14"/>
      <c r="F38" s="14"/>
      <c r="G38" s="14"/>
      <c r="H38" s="4">
        <f>+R14*10%</f>
        <v>40.800000000000004</v>
      </c>
      <c r="I38" s="14">
        <f>+Q14*10%</f>
        <v>48</v>
      </c>
      <c r="J38" s="14"/>
      <c r="K38" s="14"/>
    </row>
    <row r="39" spans="1:11" s="9" customFormat="1" ht="16.5" x14ac:dyDescent="0.25">
      <c r="A39" s="57"/>
      <c r="B39" s="58" t="s">
        <v>94</v>
      </c>
      <c r="C39" s="4">
        <f>SUM(D39:K39)</f>
        <v>663</v>
      </c>
      <c r="D39" s="14"/>
      <c r="E39" s="14"/>
      <c r="F39" s="14"/>
      <c r="G39" s="14"/>
      <c r="H39" s="4">
        <v>415</v>
      </c>
      <c r="I39" s="14">
        <v>248</v>
      </c>
      <c r="J39" s="14"/>
      <c r="K39" s="14"/>
    </row>
    <row r="40" spans="1:11" s="49" customFormat="1" ht="31.5" x14ac:dyDescent="0.25">
      <c r="A40" s="52">
        <v>3</v>
      </c>
      <c r="B40" s="53" t="s">
        <v>7</v>
      </c>
      <c r="C40" s="2">
        <f t="shared" ref="C40:K40" si="10">SUM(C41:C49)</f>
        <v>2190</v>
      </c>
      <c r="D40" s="2">
        <f t="shared" si="10"/>
        <v>0</v>
      </c>
      <c r="E40" s="2">
        <f t="shared" si="10"/>
        <v>0</v>
      </c>
      <c r="F40" s="2">
        <f t="shared" si="10"/>
        <v>0</v>
      </c>
      <c r="G40" s="2">
        <f t="shared" si="10"/>
        <v>0</v>
      </c>
      <c r="H40" s="2">
        <f t="shared" si="10"/>
        <v>1201</v>
      </c>
      <c r="I40" s="2">
        <f t="shared" si="10"/>
        <v>581</v>
      </c>
      <c r="J40" s="2">
        <f t="shared" si="10"/>
        <v>408</v>
      </c>
      <c r="K40" s="2">
        <f t="shared" si="10"/>
        <v>0</v>
      </c>
    </row>
    <row r="41" spans="1:11" s="9" customFormat="1" ht="16.5" x14ac:dyDescent="0.25">
      <c r="A41" s="54"/>
      <c r="B41" s="3" t="s">
        <v>8</v>
      </c>
      <c r="C41" s="4">
        <f>SUM(D41:K41)</f>
        <v>244</v>
      </c>
      <c r="D41" s="14"/>
      <c r="E41" s="14"/>
      <c r="F41" s="14"/>
      <c r="G41" s="14"/>
      <c r="H41" s="14">
        <v>31</v>
      </c>
      <c r="I41" s="14">
        <v>32</v>
      </c>
      <c r="J41" s="14">
        <v>181</v>
      </c>
      <c r="K41" s="14"/>
    </row>
    <row r="42" spans="1:11" s="9" customFormat="1" ht="16.5" x14ac:dyDescent="0.25">
      <c r="A42" s="54"/>
      <c r="B42" s="3" t="s">
        <v>17</v>
      </c>
      <c r="C42" s="4">
        <f t="shared" ref="C42:C43" si="11">SUM(D42:K42)</f>
        <v>940</v>
      </c>
      <c r="D42" s="14"/>
      <c r="E42" s="14"/>
      <c r="F42" s="14"/>
      <c r="G42" s="14"/>
      <c r="H42" s="14">
        <v>940</v>
      </c>
      <c r="I42" s="14"/>
      <c r="J42" s="14"/>
      <c r="K42" s="14"/>
    </row>
    <row r="43" spans="1:11" s="9" customFormat="1" ht="16.5" x14ac:dyDescent="0.25">
      <c r="A43" s="54"/>
      <c r="B43" s="3" t="s">
        <v>32</v>
      </c>
      <c r="C43" s="4">
        <f t="shared" si="11"/>
        <v>230</v>
      </c>
      <c r="D43" s="14"/>
      <c r="E43" s="14"/>
      <c r="F43" s="14"/>
      <c r="G43" s="14"/>
      <c r="H43" s="14">
        <v>230</v>
      </c>
      <c r="I43" s="14"/>
      <c r="J43" s="14"/>
      <c r="K43" s="14"/>
    </row>
    <row r="44" spans="1:11" s="9" customFormat="1" ht="31.5" x14ac:dyDescent="0.25">
      <c r="A44" s="54"/>
      <c r="B44" s="5" t="s">
        <v>19</v>
      </c>
      <c r="C44" s="4">
        <f>SUM(D44:K44)</f>
        <v>54</v>
      </c>
      <c r="D44" s="14"/>
      <c r="E44" s="14"/>
      <c r="F44" s="14"/>
      <c r="G44" s="14"/>
      <c r="H44" s="14"/>
      <c r="I44" s="14">
        <v>54</v>
      </c>
      <c r="J44" s="14"/>
      <c r="K44" s="14"/>
    </row>
    <row r="45" spans="1:11" s="9" customFormat="1" ht="31.5" x14ac:dyDescent="0.25">
      <c r="A45" s="54"/>
      <c r="B45" s="5" t="s">
        <v>33</v>
      </c>
      <c r="C45" s="4">
        <f t="shared" ref="C45:C49" si="12">SUM(D45:K45)</f>
        <v>90</v>
      </c>
      <c r="D45" s="14"/>
      <c r="E45" s="14"/>
      <c r="F45" s="14"/>
      <c r="G45" s="14"/>
      <c r="H45" s="14"/>
      <c r="I45" s="14">
        <v>90</v>
      </c>
      <c r="J45" s="14"/>
      <c r="K45" s="14"/>
    </row>
    <row r="46" spans="1:11" s="9" customFormat="1" ht="31.5" x14ac:dyDescent="0.25">
      <c r="A46" s="54"/>
      <c r="B46" s="5" t="s">
        <v>34</v>
      </c>
      <c r="C46" s="4">
        <f t="shared" si="12"/>
        <v>180</v>
      </c>
      <c r="D46" s="14"/>
      <c r="E46" s="14"/>
      <c r="F46" s="14"/>
      <c r="G46" s="14"/>
      <c r="H46" s="14"/>
      <c r="I46" s="14">
        <v>180</v>
      </c>
      <c r="J46" s="14"/>
      <c r="K46" s="14"/>
    </row>
    <row r="47" spans="1:11" s="9" customFormat="1" ht="30.75" customHeight="1" x14ac:dyDescent="0.25">
      <c r="A47" s="54"/>
      <c r="B47" s="5" t="s">
        <v>70</v>
      </c>
      <c r="C47" s="4">
        <f t="shared" si="12"/>
        <v>90</v>
      </c>
      <c r="D47" s="14"/>
      <c r="E47" s="14"/>
      <c r="F47" s="14"/>
      <c r="G47" s="14"/>
      <c r="H47" s="14"/>
      <c r="I47" s="14">
        <v>90</v>
      </c>
      <c r="J47" s="14"/>
      <c r="K47" s="14"/>
    </row>
    <row r="48" spans="1:11" s="9" customFormat="1" ht="16.5" x14ac:dyDescent="0.25">
      <c r="A48" s="54"/>
      <c r="B48" s="5" t="s">
        <v>18</v>
      </c>
      <c r="C48" s="4">
        <f t="shared" si="12"/>
        <v>135</v>
      </c>
      <c r="D48" s="14"/>
      <c r="E48" s="14"/>
      <c r="F48" s="14"/>
      <c r="G48" s="14"/>
      <c r="H48" s="14"/>
      <c r="I48" s="14">
        <v>135</v>
      </c>
      <c r="J48" s="14"/>
      <c r="K48" s="14"/>
    </row>
    <row r="49" spans="1:11" s="9" customFormat="1" ht="16.5" x14ac:dyDescent="0.25">
      <c r="A49" s="54"/>
      <c r="B49" s="58" t="s">
        <v>35</v>
      </c>
      <c r="C49" s="4">
        <f t="shared" si="12"/>
        <v>227</v>
      </c>
      <c r="D49" s="14"/>
      <c r="E49" s="14"/>
      <c r="F49" s="14"/>
      <c r="G49" s="14"/>
      <c r="H49" s="14"/>
      <c r="I49" s="14"/>
      <c r="J49" s="14">
        <v>227</v>
      </c>
      <c r="K49" s="14"/>
    </row>
    <row r="50" spans="1:11" s="49" customFormat="1" ht="31.5" x14ac:dyDescent="0.25">
      <c r="A50" s="50">
        <v>4</v>
      </c>
      <c r="B50" s="63" t="s">
        <v>48</v>
      </c>
      <c r="C50" s="2">
        <f t="shared" ref="C50:K50" si="13">+C51+C57+C63+C68</f>
        <v>19080</v>
      </c>
      <c r="D50" s="2">
        <f t="shared" si="13"/>
        <v>15750</v>
      </c>
      <c r="E50" s="2">
        <f t="shared" si="13"/>
        <v>0</v>
      </c>
      <c r="F50" s="2">
        <f t="shared" si="13"/>
        <v>0</v>
      </c>
      <c r="G50" s="2">
        <f t="shared" si="13"/>
        <v>3330</v>
      </c>
      <c r="H50" s="2">
        <f t="shared" si="13"/>
        <v>0</v>
      </c>
      <c r="I50" s="2">
        <f t="shared" si="13"/>
        <v>0</v>
      </c>
      <c r="J50" s="2">
        <f t="shared" si="13"/>
        <v>0</v>
      </c>
      <c r="K50" s="2">
        <f t="shared" si="13"/>
        <v>0</v>
      </c>
    </row>
    <row r="51" spans="1:11" s="9" customFormat="1" ht="31.5" x14ac:dyDescent="0.25">
      <c r="A51" s="54"/>
      <c r="B51" s="3" t="s">
        <v>20</v>
      </c>
      <c r="C51" s="4">
        <f t="shared" ref="C51:C56" si="14">SUM(D51:K51)</f>
        <v>12150</v>
      </c>
      <c r="D51" s="64">
        <f>SUM(D52:D56)</f>
        <v>12150</v>
      </c>
      <c r="E51" s="14"/>
      <c r="F51" s="14"/>
      <c r="G51" s="14"/>
      <c r="H51" s="14"/>
      <c r="I51" s="14"/>
      <c r="J51" s="14"/>
      <c r="K51" s="14"/>
    </row>
    <row r="52" spans="1:11" s="9" customFormat="1" ht="47.25" x14ac:dyDescent="0.25">
      <c r="A52" s="54"/>
      <c r="B52" s="3" t="s">
        <v>96</v>
      </c>
      <c r="C52" s="4">
        <f t="shared" si="14"/>
        <v>4000</v>
      </c>
      <c r="D52" s="4">
        <v>4000</v>
      </c>
      <c r="E52" s="14"/>
      <c r="F52" s="14"/>
      <c r="G52" s="14"/>
      <c r="H52" s="14"/>
      <c r="I52" s="14"/>
      <c r="J52" s="14"/>
      <c r="K52" s="14"/>
    </row>
    <row r="53" spans="1:11" s="9" customFormat="1" ht="63" x14ac:dyDescent="0.25">
      <c r="A53" s="54"/>
      <c r="B53" s="3" t="s">
        <v>59</v>
      </c>
      <c r="C53" s="4">
        <f t="shared" si="14"/>
        <v>5350</v>
      </c>
      <c r="D53" s="4">
        <v>5350</v>
      </c>
      <c r="E53" s="14"/>
      <c r="F53" s="14"/>
      <c r="G53" s="14"/>
      <c r="H53" s="14"/>
      <c r="I53" s="14"/>
      <c r="J53" s="14"/>
      <c r="K53" s="14"/>
    </row>
    <row r="54" spans="1:11" s="9" customFormat="1" ht="16.5" x14ac:dyDescent="0.25">
      <c r="A54" s="54"/>
      <c r="B54" s="3" t="s">
        <v>60</v>
      </c>
      <c r="C54" s="4">
        <f>SUM(D54:K54)</f>
        <v>500</v>
      </c>
      <c r="D54" s="4">
        <v>500</v>
      </c>
      <c r="E54" s="14"/>
      <c r="F54" s="14"/>
      <c r="G54" s="14"/>
      <c r="H54" s="14"/>
      <c r="I54" s="14"/>
      <c r="J54" s="14"/>
      <c r="K54" s="14"/>
    </row>
    <row r="55" spans="1:11" s="9" customFormat="1" ht="16.5" x14ac:dyDescent="0.25">
      <c r="A55" s="54"/>
      <c r="B55" s="3" t="s">
        <v>61</v>
      </c>
      <c r="C55" s="4">
        <f>SUM(D55:K55)</f>
        <v>300</v>
      </c>
      <c r="D55" s="4">
        <v>300</v>
      </c>
      <c r="E55" s="14"/>
      <c r="F55" s="14"/>
      <c r="G55" s="14"/>
      <c r="H55" s="14"/>
      <c r="I55" s="14"/>
      <c r="J55" s="14"/>
      <c r="K55" s="14"/>
    </row>
    <row r="56" spans="1:11" s="9" customFormat="1" ht="63" x14ac:dyDescent="0.25">
      <c r="A56" s="54"/>
      <c r="B56" s="3" t="s">
        <v>62</v>
      </c>
      <c r="C56" s="4">
        <f t="shared" si="14"/>
        <v>2000</v>
      </c>
      <c r="D56" s="4">
        <v>2000</v>
      </c>
      <c r="E56" s="14"/>
      <c r="F56" s="14"/>
      <c r="G56" s="14"/>
      <c r="H56" s="14"/>
      <c r="I56" s="14"/>
      <c r="J56" s="14"/>
      <c r="K56" s="14"/>
    </row>
    <row r="57" spans="1:11" s="9" customFormat="1" ht="16.5" x14ac:dyDescent="0.25">
      <c r="A57" s="54"/>
      <c r="B57" s="65" t="s">
        <v>21</v>
      </c>
      <c r="C57" s="4">
        <f>SUM(D57:K57)</f>
        <v>1800</v>
      </c>
      <c r="D57" s="14">
        <f>SUM(D58:D62)</f>
        <v>1800</v>
      </c>
      <c r="E57" s="14"/>
      <c r="F57" s="14"/>
      <c r="G57" s="14"/>
      <c r="H57" s="14"/>
      <c r="I57" s="14"/>
      <c r="J57" s="14"/>
      <c r="K57" s="14"/>
    </row>
    <row r="58" spans="1:11" s="9" customFormat="1" ht="63" x14ac:dyDescent="0.25">
      <c r="A58" s="54"/>
      <c r="B58" s="83" t="s">
        <v>97</v>
      </c>
      <c r="C58" s="4">
        <f>SUM(D58:K58)</f>
        <v>300</v>
      </c>
      <c r="D58" s="14">
        <v>300</v>
      </c>
      <c r="E58" s="14"/>
      <c r="F58" s="14"/>
      <c r="G58" s="14"/>
      <c r="H58" s="14"/>
      <c r="I58" s="14"/>
      <c r="J58" s="14"/>
      <c r="K58" s="14"/>
    </row>
    <row r="59" spans="1:11" s="9" customFormat="1" ht="31.5" x14ac:dyDescent="0.25">
      <c r="A59" s="54"/>
      <c r="B59" s="83" t="s">
        <v>98</v>
      </c>
      <c r="C59" s="4">
        <f t="shared" ref="C59:C62" si="15">SUM(D59:K59)</f>
        <v>300</v>
      </c>
      <c r="D59" s="14">
        <v>300</v>
      </c>
      <c r="E59" s="14"/>
      <c r="F59" s="14"/>
      <c r="G59" s="14"/>
      <c r="H59" s="14"/>
      <c r="I59" s="14"/>
      <c r="J59" s="14"/>
      <c r="K59" s="14"/>
    </row>
    <row r="60" spans="1:11" s="9" customFormat="1" ht="31.5" x14ac:dyDescent="0.25">
      <c r="A60" s="54"/>
      <c r="B60" s="83" t="s">
        <v>99</v>
      </c>
      <c r="C60" s="4">
        <f t="shared" si="15"/>
        <v>300</v>
      </c>
      <c r="D60" s="14">
        <v>300</v>
      </c>
      <c r="E60" s="14"/>
      <c r="F60" s="14"/>
      <c r="G60" s="14"/>
      <c r="H60" s="14"/>
      <c r="I60" s="14"/>
      <c r="J60" s="14"/>
      <c r="K60" s="14"/>
    </row>
    <row r="61" spans="1:11" s="9" customFormat="1" ht="63" x14ac:dyDescent="0.25">
      <c r="A61" s="54"/>
      <c r="B61" s="83" t="s">
        <v>100</v>
      </c>
      <c r="C61" s="4">
        <f t="shared" si="15"/>
        <v>450</v>
      </c>
      <c r="D61" s="14">
        <v>450</v>
      </c>
      <c r="E61" s="14"/>
      <c r="F61" s="14"/>
      <c r="G61" s="14"/>
      <c r="H61" s="14"/>
      <c r="I61" s="14"/>
      <c r="J61" s="14"/>
      <c r="K61" s="14"/>
    </row>
    <row r="62" spans="1:11" s="9" customFormat="1" ht="47.25" x14ac:dyDescent="0.25">
      <c r="A62" s="54"/>
      <c r="B62" s="83" t="s">
        <v>101</v>
      </c>
      <c r="C62" s="4">
        <f t="shared" si="15"/>
        <v>450</v>
      </c>
      <c r="D62" s="14">
        <v>450</v>
      </c>
      <c r="E62" s="14"/>
      <c r="F62" s="14"/>
      <c r="G62" s="14"/>
      <c r="H62" s="14"/>
      <c r="I62" s="14"/>
      <c r="J62" s="14"/>
      <c r="K62" s="14"/>
    </row>
    <row r="63" spans="1:11" s="9" customFormat="1" ht="16.5" x14ac:dyDescent="0.25">
      <c r="A63" s="54"/>
      <c r="B63" s="65" t="s">
        <v>22</v>
      </c>
      <c r="C63" s="14">
        <f>SUM(C64:C67)</f>
        <v>1800</v>
      </c>
      <c r="D63" s="14">
        <f>SUM(D64:D67)</f>
        <v>1800</v>
      </c>
      <c r="E63" s="14"/>
      <c r="F63" s="14"/>
      <c r="G63" s="14"/>
      <c r="H63" s="14"/>
      <c r="I63" s="14"/>
      <c r="J63" s="14"/>
      <c r="K63" s="14"/>
    </row>
    <row r="64" spans="1:11" s="9" customFormat="1" ht="94.5" x14ac:dyDescent="0.25">
      <c r="A64" s="54"/>
      <c r="B64" s="65" t="s">
        <v>71</v>
      </c>
      <c r="C64" s="4">
        <f t="shared" ref="C64:C67" si="16">SUM(D64:K64)</f>
        <v>595</v>
      </c>
      <c r="D64" s="14">
        <v>595</v>
      </c>
      <c r="E64" s="14"/>
      <c r="F64" s="14"/>
      <c r="G64" s="14"/>
      <c r="H64" s="14"/>
      <c r="I64" s="14"/>
      <c r="J64" s="14"/>
      <c r="K64" s="14"/>
    </row>
    <row r="65" spans="1:11" s="9" customFormat="1" ht="84" customHeight="1" x14ac:dyDescent="0.25">
      <c r="A65" s="54"/>
      <c r="B65" s="65" t="s">
        <v>72</v>
      </c>
      <c r="C65" s="4">
        <f t="shared" si="16"/>
        <v>720</v>
      </c>
      <c r="D65" s="14">
        <v>720</v>
      </c>
      <c r="E65" s="14"/>
      <c r="F65" s="14"/>
      <c r="G65" s="14"/>
      <c r="H65" s="14"/>
      <c r="I65" s="14"/>
      <c r="J65" s="14"/>
      <c r="K65" s="14"/>
    </row>
    <row r="66" spans="1:11" s="9" customFormat="1" ht="47.25" x14ac:dyDescent="0.25">
      <c r="A66" s="54"/>
      <c r="B66" s="83" t="s">
        <v>103</v>
      </c>
      <c r="C66" s="4">
        <f t="shared" si="16"/>
        <v>245</v>
      </c>
      <c r="D66" s="14">
        <v>245</v>
      </c>
      <c r="E66" s="14"/>
      <c r="F66" s="14"/>
      <c r="G66" s="14"/>
      <c r="H66" s="14"/>
      <c r="I66" s="14"/>
      <c r="J66" s="14"/>
      <c r="K66" s="14"/>
    </row>
    <row r="67" spans="1:11" s="9" customFormat="1" ht="16.5" x14ac:dyDescent="0.25">
      <c r="A67" s="54"/>
      <c r="B67" s="83" t="s">
        <v>102</v>
      </c>
      <c r="C67" s="4">
        <f t="shared" si="16"/>
        <v>240</v>
      </c>
      <c r="D67" s="14">
        <v>240</v>
      </c>
      <c r="E67" s="14"/>
      <c r="F67" s="14"/>
      <c r="G67" s="14"/>
      <c r="H67" s="14"/>
      <c r="I67" s="14"/>
      <c r="J67" s="14"/>
      <c r="K67" s="14"/>
    </row>
    <row r="68" spans="1:11" s="9" customFormat="1" ht="16.5" x14ac:dyDescent="0.25">
      <c r="A68" s="54"/>
      <c r="B68" s="65" t="s">
        <v>23</v>
      </c>
      <c r="C68" s="4">
        <f>SUM(D68:K68)</f>
        <v>3330</v>
      </c>
      <c r="D68" s="14"/>
      <c r="E68" s="14"/>
      <c r="F68" s="14"/>
      <c r="G68" s="14">
        <f>SUM(G69:G70)</f>
        <v>3330</v>
      </c>
      <c r="H68" s="14"/>
      <c r="I68" s="14"/>
      <c r="J68" s="14"/>
      <c r="K68" s="14"/>
    </row>
    <row r="69" spans="1:11" s="9" customFormat="1" ht="63" x14ac:dyDescent="0.25">
      <c r="A69" s="54"/>
      <c r="B69" s="65" t="s">
        <v>104</v>
      </c>
      <c r="C69" s="4">
        <f t="shared" ref="C69:C70" si="17">SUM(D69:K69)</f>
        <v>1700</v>
      </c>
      <c r="D69" s="14"/>
      <c r="E69" s="14"/>
      <c r="F69" s="14"/>
      <c r="G69" s="14">
        <v>1700</v>
      </c>
      <c r="H69" s="14"/>
      <c r="I69" s="14"/>
      <c r="J69" s="14"/>
      <c r="K69" s="14"/>
    </row>
    <row r="70" spans="1:11" s="9" customFormat="1" ht="63" x14ac:dyDescent="0.25">
      <c r="A70" s="54"/>
      <c r="B70" s="65" t="s">
        <v>105</v>
      </c>
      <c r="C70" s="4">
        <f t="shared" si="17"/>
        <v>1630</v>
      </c>
      <c r="D70" s="14"/>
      <c r="E70" s="14"/>
      <c r="F70" s="14"/>
      <c r="G70" s="14">
        <f>2000-370</f>
        <v>1630</v>
      </c>
      <c r="H70" s="14"/>
      <c r="I70" s="14"/>
      <c r="J70" s="14"/>
      <c r="K70" s="14"/>
    </row>
    <row r="71" spans="1:11" ht="31.5" x14ac:dyDescent="0.25">
      <c r="A71" s="50" t="s">
        <v>24</v>
      </c>
      <c r="B71" s="51" t="s">
        <v>47</v>
      </c>
      <c r="C71" s="2">
        <f t="shared" ref="C71:C73" si="18">SUM(D71:K71)</f>
        <v>17</v>
      </c>
      <c r="D71" s="14"/>
      <c r="E71" s="14"/>
      <c r="F71" s="14"/>
      <c r="G71" s="14"/>
      <c r="H71" s="14"/>
      <c r="I71" s="14"/>
      <c r="J71" s="14"/>
      <c r="K71" s="14">
        <f>+K72</f>
        <v>17</v>
      </c>
    </row>
    <row r="72" spans="1:11" s="9" customFormat="1" ht="16.5" x14ac:dyDescent="0.25">
      <c r="A72" s="54"/>
      <c r="B72" s="58" t="s">
        <v>7</v>
      </c>
      <c r="C72" s="4">
        <f t="shared" si="18"/>
        <v>17</v>
      </c>
      <c r="D72" s="14"/>
      <c r="E72" s="14"/>
      <c r="F72" s="14"/>
      <c r="G72" s="14"/>
      <c r="H72" s="14"/>
      <c r="I72" s="14"/>
      <c r="J72" s="14"/>
      <c r="K72" s="14">
        <f>+K73</f>
        <v>17</v>
      </c>
    </row>
    <row r="73" spans="1:11" s="9" customFormat="1" ht="16.5" x14ac:dyDescent="0.25">
      <c r="A73" s="66"/>
      <c r="B73" s="6" t="s">
        <v>8</v>
      </c>
      <c r="C73" s="8">
        <f t="shared" si="18"/>
        <v>17</v>
      </c>
      <c r="D73" s="67"/>
      <c r="E73" s="67"/>
      <c r="F73" s="67"/>
      <c r="G73" s="67"/>
      <c r="H73" s="67"/>
      <c r="I73" s="67"/>
      <c r="J73" s="67"/>
      <c r="K73" s="67">
        <v>17</v>
      </c>
    </row>
    <row r="81" spans="1:6" ht="16.5" x14ac:dyDescent="0.25">
      <c r="A81" s="69" t="s">
        <v>50</v>
      </c>
      <c r="B81" s="70"/>
      <c r="C81" s="10"/>
      <c r="D81" s="11"/>
      <c r="E81" s="10"/>
      <c r="F81" s="71"/>
    </row>
    <row r="82" spans="1:6" ht="16.5" x14ac:dyDescent="0.25">
      <c r="A82" s="72"/>
      <c r="B82" s="73"/>
      <c r="C82" s="71"/>
      <c r="D82" s="71"/>
      <c r="E82" s="71"/>
      <c r="F82" s="71"/>
    </row>
    <row r="83" spans="1:6" ht="66" x14ac:dyDescent="0.25">
      <c r="A83" s="12" t="s">
        <v>1</v>
      </c>
      <c r="B83" s="21" t="s">
        <v>26</v>
      </c>
      <c r="C83" s="12" t="s">
        <v>27</v>
      </c>
      <c r="D83" s="12" t="s">
        <v>28</v>
      </c>
      <c r="E83" s="12" t="s">
        <v>51</v>
      </c>
      <c r="F83" s="15"/>
    </row>
    <row r="84" spans="1:6" ht="16.5" x14ac:dyDescent="0.25">
      <c r="A84" s="22"/>
      <c r="B84" s="23" t="s">
        <v>52</v>
      </c>
      <c r="C84" s="24">
        <f>+C85+C92+C97+C100</f>
        <v>43105</v>
      </c>
      <c r="D84" s="24">
        <f>+D85+D92+D97+D100</f>
        <v>27937</v>
      </c>
      <c r="E84" s="24">
        <f>+E85+E92+E97+E100</f>
        <v>15168.000000000002</v>
      </c>
      <c r="F84" s="16"/>
    </row>
    <row r="85" spans="1:6" ht="16.5" x14ac:dyDescent="0.25">
      <c r="A85" s="25"/>
      <c r="B85" s="26" t="s">
        <v>53</v>
      </c>
      <c r="C85" s="27">
        <f>SUM(C86:C91)</f>
        <v>100</v>
      </c>
      <c r="D85" s="27">
        <f>SUM(D86:D91)</f>
        <v>67</v>
      </c>
      <c r="E85" s="27">
        <f>SUM(E86:E91)</f>
        <v>33</v>
      </c>
      <c r="F85" s="17"/>
    </row>
    <row r="86" spans="1:6" ht="33" x14ac:dyDescent="0.25">
      <c r="A86" s="28"/>
      <c r="B86" s="79" t="s">
        <v>78</v>
      </c>
      <c r="C86" s="80">
        <v>10</v>
      </c>
      <c r="D86" s="30">
        <v>7</v>
      </c>
      <c r="E86" s="30">
        <f>+C86-D86</f>
        <v>3</v>
      </c>
      <c r="F86" s="18"/>
    </row>
    <row r="87" spans="1:6" ht="49.5" x14ac:dyDescent="0.25">
      <c r="A87" s="28"/>
      <c r="B87" s="79" t="s">
        <v>79</v>
      </c>
      <c r="C87" s="80">
        <v>10</v>
      </c>
      <c r="D87" s="30">
        <f>+C87</f>
        <v>10</v>
      </c>
      <c r="E87" s="30">
        <f t="shared" ref="E87:E89" si="19">+C87-D87</f>
        <v>0</v>
      </c>
      <c r="F87" s="18"/>
    </row>
    <row r="88" spans="1:6" ht="16.5" x14ac:dyDescent="0.25">
      <c r="A88" s="28"/>
      <c r="B88" s="79" t="s">
        <v>80</v>
      </c>
      <c r="C88" s="80">
        <v>10</v>
      </c>
      <c r="D88" s="30">
        <v>0</v>
      </c>
      <c r="E88" s="30">
        <f t="shared" si="19"/>
        <v>10</v>
      </c>
      <c r="F88" s="18"/>
    </row>
    <row r="89" spans="1:6" ht="33" x14ac:dyDescent="0.25">
      <c r="A89" s="28"/>
      <c r="B89" s="79" t="s">
        <v>81</v>
      </c>
      <c r="C89" s="30">
        <v>20</v>
      </c>
      <c r="D89" s="30">
        <v>0</v>
      </c>
      <c r="E89" s="30">
        <f t="shared" si="19"/>
        <v>20</v>
      </c>
      <c r="F89" s="18"/>
    </row>
    <row r="90" spans="1:6" ht="16.5" x14ac:dyDescent="0.25">
      <c r="A90" s="31"/>
      <c r="B90" s="79" t="s">
        <v>82</v>
      </c>
      <c r="C90" s="81">
        <v>30</v>
      </c>
      <c r="D90" s="81">
        <f>+C90</f>
        <v>30</v>
      </c>
      <c r="E90" s="30"/>
      <c r="F90" s="19"/>
    </row>
    <row r="91" spans="1:6" ht="33" x14ac:dyDescent="0.25">
      <c r="A91" s="31"/>
      <c r="B91" s="79" t="s">
        <v>83</v>
      </c>
      <c r="C91" s="81">
        <v>20</v>
      </c>
      <c r="D91" s="81">
        <v>20</v>
      </c>
      <c r="E91" s="30"/>
      <c r="F91" s="19"/>
    </row>
    <row r="92" spans="1:6" ht="16.5" x14ac:dyDescent="0.25">
      <c r="A92" s="32"/>
      <c r="B92" s="26" t="s">
        <v>54</v>
      </c>
      <c r="C92" s="32">
        <f>SUM(C93:C96)</f>
        <v>980</v>
      </c>
      <c r="D92" s="32">
        <f>SUM(D93:D96)</f>
        <v>545</v>
      </c>
      <c r="E92" s="32">
        <f>SUM(E93:E96)</f>
        <v>435</v>
      </c>
      <c r="F92" s="20"/>
    </row>
    <row r="93" spans="1:6" ht="41.25" customHeight="1" x14ac:dyDescent="0.25">
      <c r="A93" s="31"/>
      <c r="B93" s="79" t="s">
        <v>84</v>
      </c>
      <c r="C93" s="81">
        <v>580</v>
      </c>
      <c r="D93" s="81">
        <f>+C93-E93</f>
        <v>145</v>
      </c>
      <c r="E93" s="81">
        <v>435</v>
      </c>
      <c r="F93" s="19"/>
    </row>
    <row r="94" spans="1:6" ht="41.25" customHeight="1" x14ac:dyDescent="0.25">
      <c r="A94" s="31"/>
      <c r="B94" s="79" t="s">
        <v>85</v>
      </c>
      <c r="C94" s="81">
        <v>160</v>
      </c>
      <c r="D94" s="81">
        <f t="shared" ref="D94:D96" si="20">+C94-E94</f>
        <v>160</v>
      </c>
      <c r="E94" s="81"/>
      <c r="F94" s="19"/>
    </row>
    <row r="95" spans="1:6" ht="41.25" customHeight="1" x14ac:dyDescent="0.25">
      <c r="A95" s="31"/>
      <c r="B95" s="79" t="s">
        <v>86</v>
      </c>
      <c r="C95" s="81">
        <v>10</v>
      </c>
      <c r="D95" s="81">
        <f t="shared" si="20"/>
        <v>10</v>
      </c>
      <c r="E95" s="81"/>
      <c r="F95" s="19"/>
    </row>
    <row r="96" spans="1:6" ht="36" customHeight="1" x14ac:dyDescent="0.25">
      <c r="A96" s="31"/>
      <c r="B96" s="79" t="s">
        <v>87</v>
      </c>
      <c r="C96" s="81">
        <v>230</v>
      </c>
      <c r="D96" s="81">
        <f t="shared" si="20"/>
        <v>230</v>
      </c>
      <c r="E96" s="30"/>
      <c r="F96" s="19"/>
    </row>
    <row r="97" spans="1:6" ht="16.5" x14ac:dyDescent="0.25">
      <c r="A97" s="31"/>
      <c r="B97" s="26" t="s">
        <v>55</v>
      </c>
      <c r="C97" s="32">
        <f>SUM(C98:C99)</f>
        <v>25</v>
      </c>
      <c r="D97" s="32">
        <f>SUM(D98:D99)</f>
        <v>15</v>
      </c>
      <c r="E97" s="32">
        <f>SUM(E98:E99)</f>
        <v>10</v>
      </c>
      <c r="F97" s="20"/>
    </row>
    <row r="98" spans="1:6" ht="45" customHeight="1" x14ac:dyDescent="0.25">
      <c r="A98" s="31"/>
      <c r="B98" s="79" t="s">
        <v>88</v>
      </c>
      <c r="C98" s="31">
        <v>5</v>
      </c>
      <c r="D98" s="31">
        <f>+C98-E98</f>
        <v>3</v>
      </c>
      <c r="E98" s="31">
        <v>2</v>
      </c>
      <c r="F98" s="19"/>
    </row>
    <row r="99" spans="1:6" ht="56.25" customHeight="1" x14ac:dyDescent="0.25">
      <c r="A99" s="32"/>
      <c r="B99" s="79" t="s">
        <v>89</v>
      </c>
      <c r="C99" s="31">
        <v>20</v>
      </c>
      <c r="D99" s="31">
        <f t="shared" ref="D99" si="21">+C99-E99</f>
        <v>12</v>
      </c>
      <c r="E99" s="31">
        <v>8</v>
      </c>
      <c r="F99" s="20"/>
    </row>
    <row r="100" spans="1:6" ht="16.5" x14ac:dyDescent="0.25">
      <c r="A100" s="31"/>
      <c r="B100" s="26" t="s">
        <v>56</v>
      </c>
      <c r="C100" s="32">
        <f>SUM(C101:C104)</f>
        <v>42000</v>
      </c>
      <c r="D100" s="32">
        <f>SUM(D101:D104)</f>
        <v>27310</v>
      </c>
      <c r="E100" s="32">
        <f>SUM(E101:E104)</f>
        <v>14690.000000000002</v>
      </c>
      <c r="F100" s="19"/>
    </row>
    <row r="101" spans="1:6" ht="16.5" x14ac:dyDescent="0.25">
      <c r="A101" s="31"/>
      <c r="B101" s="29" t="s">
        <v>75</v>
      </c>
      <c r="C101" s="31">
        <v>1000</v>
      </c>
      <c r="D101" s="31">
        <f>+C101-E101</f>
        <v>0</v>
      </c>
      <c r="E101" s="31">
        <v>1000</v>
      </c>
      <c r="F101" s="19"/>
    </row>
    <row r="102" spans="1:6" ht="16.5" x14ac:dyDescent="0.25">
      <c r="A102" s="31"/>
      <c r="B102" s="29" t="s">
        <v>29</v>
      </c>
      <c r="C102" s="31">
        <v>1500</v>
      </c>
      <c r="D102" s="31">
        <f t="shared" ref="D102:D104" si="22">+C102-E102</f>
        <v>1500</v>
      </c>
      <c r="E102" s="31"/>
      <c r="F102" s="19"/>
    </row>
    <row r="103" spans="1:6" ht="16.5" x14ac:dyDescent="0.25">
      <c r="A103" s="31"/>
      <c r="B103" s="29" t="s">
        <v>30</v>
      </c>
      <c r="C103" s="31">
        <v>1000</v>
      </c>
      <c r="D103" s="31">
        <f>+C103-E103</f>
        <v>400</v>
      </c>
      <c r="E103" s="31">
        <v>600</v>
      </c>
      <c r="F103" s="19"/>
    </row>
    <row r="104" spans="1:6" ht="16.5" x14ac:dyDescent="0.25">
      <c r="A104" s="74"/>
      <c r="B104" s="33" t="s">
        <v>76</v>
      </c>
      <c r="C104" s="34">
        <v>38500</v>
      </c>
      <c r="D104" s="34">
        <f t="shared" si="22"/>
        <v>25410</v>
      </c>
      <c r="E104" s="34">
        <v>13090.000000000002</v>
      </c>
      <c r="F104" s="75"/>
    </row>
  </sheetData>
  <mergeCells count="6">
    <mergeCell ref="M11:R11"/>
    <mergeCell ref="H6:K6"/>
    <mergeCell ref="A6:A8"/>
    <mergeCell ref="B6:B8"/>
    <mergeCell ref="C6:C8"/>
    <mergeCell ref="D6:G6"/>
  </mergeCells>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vt:lpstr>
      <vt:lpstr>Sheet3</vt:lpstr>
      <vt:lpstr>'2024'!Print_Area</vt:lpstr>
      <vt:lpstr>'2024'!Print_Titles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2022-12-29T02:22:42Z</cp:lastPrinted>
  <dcterms:created xsi:type="dcterms:W3CDTF">2020-12-28T08:37:06Z</dcterms:created>
  <dcterms:modified xsi:type="dcterms:W3CDTF">2023-12-28T07:50:46Z</dcterms:modified>
</cp:coreProperties>
</file>