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am 2023\"/>
    </mc:Choice>
  </mc:AlternateContent>
  <bookViews>
    <workbookView xWindow="240" yWindow="75" windowWidth="15120" windowHeight="7575"/>
  </bookViews>
  <sheets>
    <sheet name="Giao dat, cho thue dat va giaKĐ" sheetId="9" r:id="rId1"/>
  </sheets>
  <calcPr calcId="162913"/>
</workbook>
</file>

<file path=xl/calcChain.xml><?xml version="1.0" encoding="utf-8"?>
<calcChain xmlns="http://schemas.openxmlformats.org/spreadsheetml/2006/main">
  <c r="I84" i="9" l="1"/>
  <c r="G86" i="9"/>
  <c r="E85" i="9"/>
  <c r="E86" i="9" s="1"/>
  <c r="G70" i="9"/>
  <c r="G79" i="9" s="1"/>
  <c r="E30" i="9" l="1"/>
  <c r="E29" i="9"/>
  <c r="G28" i="9"/>
  <c r="E27" i="9"/>
  <c r="E24" i="9"/>
  <c r="E23" i="9"/>
  <c r="E17" i="9"/>
  <c r="E16" i="9"/>
  <c r="E14" i="9"/>
  <c r="E12" i="9"/>
  <c r="E11" i="9"/>
  <c r="E10" i="9"/>
  <c r="E9" i="9"/>
  <c r="E8" i="9"/>
  <c r="E6" i="9"/>
</calcChain>
</file>

<file path=xl/sharedStrings.xml><?xml version="1.0" encoding="utf-8"?>
<sst xmlns="http://schemas.openxmlformats.org/spreadsheetml/2006/main" count="336" uniqueCount="190">
  <si>
    <t>STT</t>
  </si>
  <si>
    <t>Hạng mục</t>
  </si>
  <si>
    <t>Diện tích (ha)</t>
  </si>
  <si>
    <t>Dự toán kinh phí (đồng)</t>
  </si>
  <si>
    <t>Ghi chú</t>
  </si>
  <si>
    <t>TỔNG CỘNG</t>
  </si>
  <si>
    <t>DNL</t>
  </si>
  <si>
    <t>TMD</t>
  </si>
  <si>
    <t>ODT</t>
  </si>
  <si>
    <t>SKC</t>
  </si>
  <si>
    <t>Quyết định giao đất, cho thuê đất</t>
  </si>
  <si>
    <t>Địa điểm</t>
  </si>
  <si>
    <t>Loại đất xác định giá</t>
  </si>
  <si>
    <t>QĐ chỉ định nhà thầu</t>
  </si>
  <si>
    <t>Dự án tại số 01 Trần Hưng Đạo</t>
  </si>
  <si>
    <t>135/QĐ-UBND ngày 11/01/2019</t>
  </si>
  <si>
    <t>Lộc Thọ,  
Nha Trang</t>
  </si>
  <si>
    <t>Dự án số 02 Yersin</t>
  </si>
  <si>
    <t>3911/QĐ-UBND ngày 14/12/2018</t>
  </si>
  <si>
    <t>Xương Huân, Nha Trang</t>
  </si>
  <si>
    <t>Dự án Mở rộng khu dân cư Đất Lành  (Đợt 3)</t>
  </si>
  <si>
    <t>516/QĐ-UBND ngày 12/02/2018</t>
  </si>
  <si>
    <t>Vĩnh Thái, 
Nha Trang</t>
  </si>
  <si>
    <t>ODT+TMD</t>
  </si>
  <si>
    <t>Dự án Làng Biệt thự sinh thái Giáng Hương</t>
  </si>
  <si>
    <t>2225/QĐ-UBND ngày 06/8/2018;
 2226/QĐ-UBND ngày 06/8/2018;
 2255/QĐ-UBND ngày 08/8/2018</t>
  </si>
  <si>
    <t>Vĩnh Thái, Nha Trang</t>
  </si>
  <si>
    <t>Biệt thự sông núi Vĩnh Trung</t>
  </si>
  <si>
    <t xml:space="preserve">1329/QĐ-UBND ngày 17/5/2018; 1330/QĐ-UBND ngày 17/5/2018  </t>
  </si>
  <si>
    <t>Khu đô thị Phúc Khánh 2</t>
  </si>
  <si>
    <t xml:space="preserve">1695/QĐ-UBND ngày 14/6/2016;
2035/QĐ-UBND ngày 17/7/2017 </t>
  </si>
  <si>
    <t>Diên An, Diên Khánh và Vĩnh Trung, Nha Trang</t>
  </si>
  <si>
    <t>Tổ hợp Khách sạn và Resort cao cấp</t>
  </si>
  <si>
    <r>
      <t>2823/QĐ-UBND ngày 07/10/2015</t>
    </r>
    <r>
      <rPr>
        <b/>
        <i/>
        <sz val="11"/>
        <color theme="1"/>
        <rFont val="Times New Roman"/>
        <family val="1"/>
      </rPr>
      <t xml:space="preserve"> </t>
    </r>
  </si>
  <si>
    <t>Cam Hải Đông huyện Cam Lâm</t>
  </si>
  <si>
    <t>Golden Gate 28E Trần Phú</t>
  </si>
  <si>
    <t>Vĩnh Nguyên, Nha Trang</t>
  </si>
  <si>
    <t>Xưởng Chế biến Thủy sản- Công ty F17</t>
  </si>
  <si>
    <t xml:space="preserve">1313/QĐ-UBND ngày 07/5/2019 </t>
  </si>
  <si>
    <t>Vĩnh Hòa, Nha Trang</t>
  </si>
  <si>
    <t>SKC, TMD</t>
  </si>
  <si>
    <t>Dự án The Arena</t>
  </si>
  <si>
    <t>2327/QĐ-UBND ngày 03/9/2020</t>
  </si>
  <si>
    <t>Cam Nghĩa, Cam Ranh</t>
  </si>
  <si>
    <t>Khu đô thị Thanh Phong</t>
  </si>
  <si>
    <t>879/QĐ-UBND ngày 4/4/2018</t>
  </si>
  <si>
    <t>ONT+TMD</t>
  </si>
  <si>
    <t>Khu Biệt thự Đồi Xanh</t>
  </si>
  <si>
    <t>2581/QĐ-UBND ngày 31/8/2017</t>
  </si>
  <si>
    <t>Vĩnh Ngọc, Nha Trang</t>
  </si>
  <si>
    <t>396/QĐ-UBND ngày 29/11/2018</t>
  </si>
  <si>
    <t>Cam Hải Đông, Cam Lâm</t>
  </si>
  <si>
    <t>Dự án khu đô thị Hưng Thịnh</t>
  </si>
  <si>
    <t>3049/QĐ-UBND, 3051/QĐ-UBND, 3052/QĐ-UBND, 3053/QĐ-UBND, 3054/QĐ-UBND, 3055/QĐ-UBND, 3050/QĐ-UBND ngày 12/10/2018; 265/QĐ-UBND, 264/QĐ-UBND ngày 24/01/2019</t>
  </si>
  <si>
    <t>Dự án khu du lịch sinh thái Prime Cam Lâm</t>
  </si>
  <si>
    <t>3537/QĐ-QĐUB ngày 23/11/2017</t>
  </si>
  <si>
    <t>Dự án Ana Mandara</t>
  </si>
  <si>
    <t>127/QĐ-UBND ngày 16/01/2020</t>
  </si>
  <si>
    <t>Dự án Điện mặt trời miền Trung</t>
  </si>
  <si>
    <t>2629/QĐ-UBND ngày 15/8/2019</t>
  </si>
  <si>
    <t>Khu Đô thị Lê Hồng Phong 1 (điều chỉnh QH) và tính tiền thuê đất năm 2016</t>
  </si>
  <si>
    <r>
      <t>3680</t>
    </r>
    <r>
      <rPr>
        <sz val="10"/>
        <color theme="1"/>
        <rFont val="Times New Roman"/>
        <family val="1"/>
      </rPr>
      <t>/QĐ-UBND ngày 29/11/2016</t>
    </r>
  </si>
  <si>
    <t>Phước Hải,
 Nha Trang</t>
  </si>
  <si>
    <t>Khu đô thị VCN Phước Long (điều chỉnh QH)</t>
  </si>
  <si>
    <t xml:space="preserve">3026/QĐ-UBND ngày 13/10/2017 </t>
  </si>
  <si>
    <t>Phước Hải, 
Phước Long
 Nha Trang</t>
  </si>
  <si>
    <t>Số 4 Nguyễn Thiện Thuật</t>
  </si>
  <si>
    <t xml:space="preserve">1844/QĐ-UBND ngày 12/6/2019 </t>
  </si>
  <si>
    <t>Lộc Thọ, 
Nha Trang</t>
  </si>
  <si>
    <t xml:space="preserve">ODT </t>
  </si>
  <si>
    <t>Khu vực 1- Khu đô thị Công viên hành chính mới tỉnh Khánh Hòa</t>
  </si>
  <si>
    <r>
      <t>2707</t>
    </r>
    <r>
      <rPr>
        <sz val="10"/>
        <color theme="1"/>
        <rFont val="Times New Roman"/>
        <family val="1"/>
      </rPr>
      <t>/QĐ-UBND ngày 20/8/2019</t>
    </r>
  </si>
  <si>
    <t>Phước Đồng, Nha Trang</t>
  </si>
  <si>
    <t>Dự án khu đô thị mới Phước Long (điều chỉnh QH), giao đất, cho thuê đất bổ sung</t>
  </si>
  <si>
    <t>2572/QĐ-UBND ngày 08/8/2019; 2573/QĐ-UBND ngày 08/8/2019</t>
  </si>
  <si>
    <t>Phước Long, Nha Trang</t>
  </si>
  <si>
    <t>895/QĐ-STNMT
ngày 03/11/2020</t>
  </si>
  <si>
    <t>Dự án Khu đô thị Lê Hồng Phong 2</t>
  </si>
  <si>
    <t>2121/QĐ-UBND ngày 21/7/2016</t>
  </si>
  <si>
    <t>Dự án Khu dân cư Cồn Tân Lập</t>
  </si>
  <si>
    <t>(chưa có QĐ điều chỉnh quy hoạch)</t>
  </si>
  <si>
    <t>Dự án Trung tâm Bến du thuyền Hoàng Gia</t>
  </si>
  <si>
    <t>1780/QĐ-UBND ngày 22/6/2017</t>
  </si>
  <si>
    <t>Vĩnh Hòa, 
Nha Trang</t>
  </si>
  <si>
    <t xml:space="preserve">Dự án Khu nhà ở gia đình quân đội K98-NT </t>
  </si>
  <si>
    <t>3047/QĐ-UBND
 ngày 02/10/2019 đ/c quy hoạch XD</t>
  </si>
  <si>
    <t>Phước Hòa, Nha Trang</t>
  </si>
  <si>
    <t>Khu đô thị Hoàng Long (điều chỉnh QH)</t>
  </si>
  <si>
    <t>1222/QĐ-UBND ngày 27/5/2020</t>
  </si>
  <si>
    <t>Công ty CP Hoàn Cầu Resort Vịnh Kim Cương chuyển hình thức thuê đất</t>
  </si>
  <si>
    <t>thuê đất trả tiền một lần cho cả thời gian thuê</t>
  </si>
  <si>
    <t>Công ty CP Ponaga chuyển hình thức thuê đất</t>
  </si>
  <si>
    <t xml:space="preserve"> Trung tâm đô thị - dịch vụ - Tài chính - Du lịch Nha Trang</t>
  </si>
  <si>
    <t>Lộc Thọ, Tân Lập, Phước Hòa</t>
  </si>
  <si>
    <t>Giá khởi điểm các lô biệt thự Hòn Rớ II</t>
  </si>
  <si>
    <t>(chưa có phương án đấu giá)</t>
  </si>
  <si>
    <t>Giá khởi điểm đấu giá kho cảng Bình Tân - 01A Phước Long</t>
  </si>
  <si>
    <t>Khu căn hộ dịch vụ 16 Phước Long (điều chỉnh QH)</t>
  </si>
  <si>
    <t xml:space="preserve">2027/QĐ-UBND ngày 07/8/2020 </t>
  </si>
  <si>
    <t>Khu du lịch Mỹ Mỹ Resort (điều chỉnh QH)</t>
  </si>
  <si>
    <t xml:space="preserve">1649/QĐ-UBND ngày 08/7/2020 </t>
  </si>
  <si>
    <t>232/QĐ-STNMT
ngày 24/3/2021</t>
  </si>
  <si>
    <t>Công viên Bến du thuyền quốc tế</t>
  </si>
  <si>
    <t>2764/QĐ-UBND ngày 01/11/2013</t>
  </si>
  <si>
    <t>CT hỗn hợp dịch vụ TM Chung cư 89 Trần Phú</t>
  </si>
  <si>
    <t>xác định lại giá đất</t>
  </si>
  <si>
    <t>Khu đất 25-26 Phạm Văn Đồng (điều chỉnh QH)</t>
  </si>
  <si>
    <t>năm 2017 có QĐ điều chỉnh QH của tỉnh</t>
  </si>
  <si>
    <t>Vĩnh Hải, 
Nha Trang</t>
  </si>
  <si>
    <t>313/QĐ-STNMT
ngày 13/4/2021</t>
  </si>
  <si>
    <t xml:space="preserve">Cảng Nha Trang phần thuê bổ sung </t>
  </si>
  <si>
    <t>QĐ 730/QĐ-UBND ngày 26/3/2021</t>
  </si>
  <si>
    <t>Phước Long Nha Trang</t>
  </si>
  <si>
    <t>ODT, TMD</t>
  </si>
  <si>
    <t>Khu du lịch Hòn Một</t>
  </si>
  <si>
    <t>xác định giá đất lần đầu</t>
  </si>
  <si>
    <t>Nha Trang</t>
  </si>
  <si>
    <t>Khu đất 25-26 Nguyễn Đình Chiểu (điều chỉnh QH)</t>
  </si>
  <si>
    <t xml:space="preserve">năm 2017 có điều chỉnh QH </t>
  </si>
  <si>
    <t>Vĩnh Phước Nha Trang</t>
  </si>
  <si>
    <t>Khu đất 39-41 Nguyễn Thị Minh Khai (điều chỉnh QH)</t>
  </si>
  <si>
    <t>xđ giá đất do đc QH tại thời điểm đc QH</t>
  </si>
  <si>
    <t>Lộc Thọ Nha Trang</t>
  </si>
  <si>
    <t>ODT+SKC</t>
  </si>
  <si>
    <t>Đất xây dựng công trình sự nghiệp</t>
  </si>
  <si>
    <t xml:space="preserve"> Dự án Tropicara Resort</t>
  </si>
  <si>
    <t xml:space="preserve">Đã trình HĐTĐ </t>
  </si>
  <si>
    <t>TỔNG HỢP NHU CẦU CẦN THUÊ TƯ VẤN XÁC ĐỊNH GIÁ ĐẤT CỤ THỂ NĂM 2023 THEO QUYẾT ĐỊNH GIAO ĐẤT, CHO THUÊ ĐẤT VÀ GIÁ KHỞI ĐIỂM ĐẤU GIÁ QUYỀN SỬ DỤNG ĐẤT</t>
  </si>
  <si>
    <t>Câu lạc bộ du thuyền và khu nghỉ dưỡng Cam Ranh</t>
  </si>
  <si>
    <t>TP Cam Ranh</t>
  </si>
  <si>
    <t>theo KL của Trung ương</t>
  </si>
  <si>
    <t>Khu liên hợp KS TM căn hộ du lịch VP cho thuê Luna 18 Trần Hưng Đạo</t>
  </si>
  <si>
    <t>TP Nha Trang</t>
  </si>
  <si>
    <t>The Hotel Horizon Nha Trang</t>
  </si>
  <si>
    <t>Tổ hợp KS căn hộ cao cấp Mường Thanh Nha Trang</t>
  </si>
  <si>
    <t xml:space="preserve">Cao ốc văn phòng KS CatTiger </t>
  </si>
  <si>
    <t>Khu nhà ở cao cấp Hoàng Phú</t>
  </si>
  <si>
    <t>Sân golf và biệt thự sinh thái Cam Ranh</t>
  </si>
  <si>
    <t>Cam Lâm</t>
  </si>
  <si>
    <t>Khu du lịch Green Hotel - D12b  Bắc Bán đảo Cam Ranh</t>
  </si>
  <si>
    <t>Trung tâm điện ảnh văn hóa Sao Việt</t>
  </si>
  <si>
    <t xml:space="preserve">Khu nghỉ dưỡng Bảo Đại </t>
  </si>
  <si>
    <t>Xưởng Sản xuất chế biến mây xuất khẩu ( 01 Huỳnh Tịnh Của)</t>
  </si>
  <si>
    <t>Khu căn hộ cao cấp Oceanus ( Thiên Triều)</t>
  </si>
  <si>
    <t xml:space="preserve">KS Starcity - 74 Trần Phú </t>
  </si>
  <si>
    <t>Cty CP Nha Trang Seafood F17</t>
  </si>
  <si>
    <t xml:space="preserve">Khu nhà ở Incomex Sài gòn </t>
  </si>
  <si>
    <t xml:space="preserve">Khu du lịch sinh thái và nghỉ dưỡng cao cấp Eurowindow Nha Trang </t>
  </si>
  <si>
    <t>Dự án khu du lịch Sài Gòn - Cam Ranh</t>
  </si>
  <si>
    <t>Nhà văn phòng và trưng bày giới thiệu sản phẩm Quốc Di</t>
  </si>
  <si>
    <t>Trung tâm thương mại Khánh Hòa (nay là Siêu thị Co.op Mart)</t>
  </si>
  <si>
    <t>Khách sạn Xanh - Nha Trang 2</t>
  </si>
  <si>
    <t>Cao ốc khách sạn - thương mại Khatoco</t>
  </si>
  <si>
    <t>Khu phức hợp Thương mại – Khách sạn- Căn hộ du lịch Tropicana</t>
  </si>
  <si>
    <t>Khu đô thị mới Mỹ Gia</t>
  </si>
  <si>
    <t>Biệt thự Sông núi Vĩnh Trung</t>
  </si>
  <si>
    <t>Công viên văn hóa VinWonders Nha Trang</t>
  </si>
  <si>
    <t>TMD/SKC</t>
  </si>
  <si>
    <t>ONT+ TMD</t>
  </si>
  <si>
    <t>ODT/TMD/SKC</t>
  </si>
  <si>
    <t>Dự kiến kinh phí thuê tư vấn đối với 01 trường hợp khoảng</t>
  </si>
  <si>
    <t>50 triệu đồng</t>
  </si>
  <si>
    <t>Các trường hợp giao đất, cho thuê đất phát sinh trong năm 2023</t>
  </si>
  <si>
    <t>khoảng 15 trường hợp</t>
  </si>
  <si>
    <t>theo QĐ của UBND tỉnh năm 2023</t>
  </si>
  <si>
    <t xml:space="preserve">Khu nhà ở Phước Đồng </t>
  </si>
  <si>
    <t>QĐ của UB tỉnh/trước đây chưa xđ giá</t>
  </si>
  <si>
    <t>73 trường hợp</t>
  </si>
  <si>
    <t>Ghi chú: Trong kỳ thực hiện năm 2023 nếu có phát sinh trường hợp, sẽ bổ sung Kế hoạch định giá đất cụ thể để triển khai thực hiện.</t>
  </si>
  <si>
    <t>Kinh phí dự kiến 3.650 triệu đồng</t>
  </si>
  <si>
    <t>báo cáo BTV Tỉnh ủy, TƯ để không xác định lại giá đất có bản án của Tòa án ND tỉnh rồi</t>
  </si>
  <si>
    <t>theo KL của Trung ương/báo cáo xin ý kiến thực hiện</t>
  </si>
  <si>
    <t>phát sinh QĐ gia hạn cho thuê đất của UBND tỉnh năm 2022</t>
  </si>
  <si>
    <t>BT TĐC</t>
  </si>
  <si>
    <t>thu tiền đất</t>
  </si>
  <si>
    <t>tổng</t>
  </si>
  <si>
    <t>KP dự kiến</t>
  </si>
  <si>
    <t>truong hợp</t>
  </si>
  <si>
    <t>du kiên thuê</t>
  </si>
  <si>
    <t>50% của 365 TH</t>
  </si>
  <si>
    <t>183 TH</t>
  </si>
  <si>
    <t xml:space="preserve">xác định giá đất </t>
  </si>
  <si>
    <t>triệu đồng</t>
  </si>
  <si>
    <t>định giá đất để khắc phục</t>
  </si>
  <si>
    <t>Khu sinh thái tâm linh Cửu Long Sơn Tự</t>
  </si>
  <si>
    <t>Khu dân cư nhà vườn Phước Thượng</t>
  </si>
  <si>
    <t xml:space="preserve">theo QĐ của UB tỉnh </t>
  </si>
  <si>
    <t xml:space="preserve">Khu đô thị An Bình Tân </t>
  </si>
  <si>
    <t>xác định giá đất đợt 3, 4, và điều chỉnh QH</t>
  </si>
  <si>
    <t>(Kèm theo Kế hoạch số  668/KH-STNMT ngày  27/02/2023 của Sở Tài nguyên và Môi trường)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</si>
</sst>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5" formatCode="_-* #,##0.00\ _₫_-;\-* #,##0.00\ _₫_-;_-* &quot;-&quot;??\ _₫_-;_-@_-"/>
    <numFmt numFmtId="166" formatCode="_-* #,##0.00_-;\-* #,##0.00_-;_-* &quot;-&quot;??_-;_-@_-"/>
  </numFmts>
  <fonts count="19" x14ac:knownFonts="1">
    <font>
      <sz val="11"/>
      <color theme="1"/>
      <name val="Calibri"/>
      <family val="2"/>
      <scheme val="minor"/>
    </font>
    <font>
      <sz val="11"/>
      <color theme="1"/>
      <name val="Calibri"/>
      <family val="2"/>
      <scheme val="minor"/>
    </font>
    <font>
      <sz val="11"/>
      <color theme="1"/>
      <name val="Calibri"/>
      <family val="2"/>
      <charset val="163"/>
      <scheme val="minor"/>
    </font>
    <font>
      <sz val="13"/>
      <color theme="1"/>
      <name val="Times New Roman"/>
      <family val="1"/>
    </font>
    <font>
      <sz val="10"/>
      <name val="Times New Roman"/>
      <family val="1"/>
    </font>
    <font>
      <b/>
      <sz val="12"/>
      <name val="Times New Roman"/>
      <family val="1"/>
    </font>
    <font>
      <b/>
      <sz val="10"/>
      <name val="Times New Roman"/>
      <family val="1"/>
    </font>
    <font>
      <sz val="10"/>
      <name val="Arial"/>
      <family val="2"/>
    </font>
    <font>
      <sz val="10"/>
      <color theme="1"/>
      <name val="Times New Roman"/>
      <family val="1"/>
    </font>
    <font>
      <sz val="13"/>
      <color theme="1"/>
      <name val="Times New Roman"/>
      <family val="2"/>
      <charset val="163"/>
    </font>
    <font>
      <sz val="12"/>
      <color theme="1"/>
      <name val="Times New Roman"/>
      <family val="2"/>
    </font>
    <font>
      <b/>
      <sz val="10"/>
      <color theme="1"/>
      <name val="Times New Roman"/>
      <family val="1"/>
    </font>
    <font>
      <sz val="10"/>
      <color rgb="FF000000"/>
      <name val="Times New Roman"/>
      <family val="1"/>
    </font>
    <font>
      <sz val="12"/>
      <color theme="1"/>
      <name val="Times New Roman"/>
      <family val="1"/>
    </font>
    <font>
      <sz val="11"/>
      <color indexed="8"/>
      <name val="Calibri"/>
      <family val="2"/>
    </font>
    <font>
      <b/>
      <i/>
      <sz val="11"/>
      <color theme="1"/>
      <name val="Times New Roman"/>
      <family val="1"/>
    </font>
    <font>
      <b/>
      <sz val="13"/>
      <color theme="1"/>
      <name val="Times New Roman"/>
      <family val="1"/>
    </font>
    <font>
      <sz val="13"/>
      <color theme="1"/>
      <name val="Times New Roman"/>
      <family val="2"/>
    </font>
    <font>
      <sz val="9"/>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31">
    <xf numFmtId="0" fontId="0" fillId="0" borderId="0"/>
    <xf numFmtId="0" fontId="2" fillId="0" borderId="0"/>
    <xf numFmtId="0" fontId="4" fillId="0" borderId="0"/>
    <xf numFmtId="43" fontId="7" fillId="0" borderId="0" applyFont="0" applyFill="0" applyBorder="0" applyAlignment="0" applyProtection="0"/>
    <xf numFmtId="0" fontId="7" fillId="0" borderId="0"/>
    <xf numFmtId="0" fontId="9" fillId="0" borderId="0"/>
    <xf numFmtId="165" fontId="9" fillId="0" borderId="0" applyFont="0" applyFill="0" applyBorder="0" applyAlignment="0" applyProtection="0"/>
    <xf numFmtId="0" fontId="7" fillId="0" borderId="0"/>
    <xf numFmtId="0" fontId="7" fillId="0" borderId="0"/>
    <xf numFmtId="43" fontId="1" fillId="0" borderId="0" applyFont="0" applyFill="0" applyBorder="0" applyAlignment="0" applyProtection="0"/>
    <xf numFmtId="0" fontId="10" fillId="0" borderId="0"/>
    <xf numFmtId="0" fontId="1" fillId="0" borderId="0"/>
    <xf numFmtId="43" fontId="1" fillId="0" borderId="0" applyFont="0" applyFill="0" applyBorder="0" applyAlignment="0" applyProtection="0"/>
    <xf numFmtId="0" fontId="7" fillId="0" borderId="0"/>
    <xf numFmtId="166" fontId="7"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1" fillId="0" borderId="0"/>
    <xf numFmtId="0" fontId="7"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 fillId="0" borderId="0"/>
    <xf numFmtId="43" fontId="7" fillId="0" borderId="0" applyFont="0" applyFill="0" applyBorder="0" applyAlignment="0" applyProtection="0"/>
    <xf numFmtId="43" fontId="7" fillId="0" borderId="0" applyFont="0" applyFill="0" applyBorder="0" applyAlignment="0" applyProtection="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 fillId="0" borderId="0"/>
    <xf numFmtId="43" fontId="7" fillId="0" borderId="0" applyFont="0" applyFill="0" applyBorder="0" applyAlignment="0" applyProtection="0"/>
    <xf numFmtId="43" fontId="7" fillId="0" borderId="0" applyFont="0" applyFill="0" applyBorder="0" applyAlignment="0" applyProtection="0"/>
    <xf numFmtId="0" fontId="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 fillId="0" borderId="0"/>
    <xf numFmtId="0" fontId="2" fillId="0" borderId="0"/>
    <xf numFmtId="0" fontId="2" fillId="0" borderId="0"/>
    <xf numFmtId="43" fontId="7" fillId="0" borderId="0" applyFont="0" applyFill="0" applyBorder="0" applyAlignment="0" applyProtection="0"/>
    <xf numFmtId="0" fontId="2" fillId="0" borderId="0"/>
    <xf numFmtId="0" fontId="2" fillId="0" borderId="0"/>
    <xf numFmtId="0" fontId="2" fillId="0" borderId="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0" fontId="2" fillId="0" borderId="0"/>
    <xf numFmtId="0" fontId="2" fillId="0" borderId="0"/>
    <xf numFmtId="43" fontId="7" fillId="0" borderId="0" applyFont="0" applyFill="0" applyBorder="0" applyAlignment="0" applyProtection="0"/>
    <xf numFmtId="43" fontId="7" fillId="0" borderId="0" applyFont="0" applyFill="0" applyBorder="0" applyAlignment="0" applyProtection="0"/>
    <xf numFmtId="0" fontId="2" fillId="0" borderId="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 fillId="0" borderId="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7" fillId="0" borderId="0" applyFont="0" applyFill="0" applyBorder="0" applyAlignment="0" applyProtection="0"/>
    <xf numFmtId="0" fontId="2" fillId="0" borderId="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2" fillId="0" borderId="0"/>
    <xf numFmtId="43" fontId="7" fillId="0" borderId="0" applyFont="0" applyFill="0" applyBorder="0" applyAlignment="0" applyProtection="0"/>
    <xf numFmtId="43" fontId="7" fillId="0" borderId="0" applyFont="0" applyFill="0" applyBorder="0" applyAlignment="0" applyProtection="0"/>
    <xf numFmtId="0" fontId="2" fillId="0" borderId="0"/>
    <xf numFmtId="0" fontId="2" fillId="0" borderId="0"/>
    <xf numFmtId="0" fontId="2" fillId="0" borderId="0"/>
    <xf numFmtId="43" fontId="7" fillId="0" borderId="0" applyFont="0" applyFill="0" applyBorder="0" applyAlignment="0" applyProtection="0"/>
    <xf numFmtId="0" fontId="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17" fillId="0" borderId="0" applyFont="0" applyFill="0" applyBorder="0" applyAlignment="0" applyProtection="0"/>
    <xf numFmtId="0" fontId="1" fillId="0" borderId="0"/>
    <xf numFmtId="0" fontId="2" fillId="0" borderId="0"/>
    <xf numFmtId="0" fontId="7" fillId="0" borderId="0"/>
  </cellStyleXfs>
  <cellXfs count="79">
    <xf numFmtId="0" fontId="0" fillId="0" borderId="0" xfId="0"/>
    <xf numFmtId="0" fontId="8" fillId="0" borderId="0" xfId="50" applyFont="1" applyFill="1" applyBorder="1" applyAlignment="1">
      <alignment horizontal="center" vertical="center" wrapText="1"/>
    </xf>
    <xf numFmtId="0" fontId="8" fillId="0" borderId="4" xfId="0" applyFont="1" applyFill="1" applyBorder="1" applyAlignment="1">
      <alignment horizontal="center" vertical="center"/>
    </xf>
    <xf numFmtId="0" fontId="3" fillId="0" borderId="0" xfId="0" applyFont="1" applyFill="1" applyBorder="1" applyAlignment="1">
      <alignment horizontal="left" vertical="justify"/>
    </xf>
    <xf numFmtId="0" fontId="8" fillId="0" borderId="5"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4" xfId="0" applyFont="1" applyFill="1" applyBorder="1" applyAlignment="1">
      <alignment horizontal="center" vertical="center" wrapText="1"/>
    </xf>
    <xf numFmtId="4" fontId="8" fillId="0" borderId="5" xfId="0" applyNumberFormat="1" applyFont="1" applyFill="1" applyBorder="1" applyAlignment="1">
      <alignment horizontal="center" vertical="center"/>
    </xf>
    <xf numFmtId="3" fontId="8" fillId="0" borderId="5" xfId="0" applyNumberFormat="1" applyFont="1" applyFill="1" applyBorder="1" applyAlignment="1">
      <alignment horizontal="center" vertical="center"/>
    </xf>
    <xf numFmtId="0" fontId="8" fillId="0" borderId="4" xfId="0" applyFont="1" applyFill="1" applyBorder="1" applyAlignment="1">
      <alignment horizontal="left" vertical="center"/>
    </xf>
    <xf numFmtId="4" fontId="8" fillId="0" borderId="4" xfId="0" applyNumberFormat="1" applyFont="1" applyFill="1" applyBorder="1" applyAlignment="1">
      <alignment horizontal="center" vertical="center"/>
    </xf>
    <xf numFmtId="3" fontId="8" fillId="0" borderId="4" xfId="0" applyNumberFormat="1" applyFont="1" applyFill="1" applyBorder="1" applyAlignment="1">
      <alignment horizontal="center" vertical="center"/>
    </xf>
    <xf numFmtId="0" fontId="8" fillId="0" borderId="4" xfId="0" applyNumberFormat="1" applyFont="1" applyFill="1" applyBorder="1" applyAlignment="1">
      <alignment horizontal="left" vertical="center" wrapText="1"/>
    </xf>
    <xf numFmtId="0" fontId="8" fillId="0" borderId="6" xfId="0" applyFont="1" applyFill="1" applyBorder="1" applyAlignment="1">
      <alignment horizontal="center" vertical="center" wrapText="1"/>
    </xf>
    <xf numFmtId="0" fontId="3" fillId="0" borderId="0" xfId="0" applyFont="1" applyFill="1" applyAlignment="1">
      <alignment horizontal="left" vertical="justify"/>
    </xf>
    <xf numFmtId="4" fontId="11" fillId="0" borderId="6" xfId="0" applyNumberFormat="1" applyFont="1" applyFill="1" applyBorder="1" applyAlignment="1">
      <alignment horizontal="center" vertical="justify"/>
    </xf>
    <xf numFmtId="0" fontId="11" fillId="0" borderId="6" xfId="0" applyFont="1" applyFill="1" applyBorder="1" applyAlignment="1">
      <alignment horizontal="center" vertical="justify"/>
    </xf>
    <xf numFmtId="3" fontId="11" fillId="0" borderId="6" xfId="0" applyNumberFormat="1" applyFont="1" applyFill="1" applyBorder="1"/>
    <xf numFmtId="0" fontId="3" fillId="0" borderId="0" xfId="0" applyFont="1" applyFill="1" applyAlignment="1">
      <alignment vertical="justify"/>
    </xf>
    <xf numFmtId="0" fontId="3" fillId="0" borderId="0" xfId="0" applyFont="1" applyFill="1" applyBorder="1" applyAlignment="1">
      <alignment horizontal="center" vertical="justify"/>
    </xf>
    <xf numFmtId="4" fontId="3" fillId="0" borderId="0" xfId="0" applyNumberFormat="1" applyFont="1" applyFill="1" applyBorder="1" applyAlignment="1">
      <alignment horizontal="center" vertical="justify"/>
    </xf>
    <xf numFmtId="3" fontId="3" fillId="0" borderId="0" xfId="0" applyNumberFormat="1" applyFont="1" applyFill="1" applyBorder="1" applyAlignment="1">
      <alignment vertical="justify"/>
    </xf>
    <xf numFmtId="3" fontId="3" fillId="0" borderId="0" xfId="0" applyNumberFormat="1" applyFont="1" applyFill="1" applyBorder="1" applyAlignment="1">
      <alignment horizontal="center" vertical="justify"/>
    </xf>
    <xf numFmtId="0" fontId="8" fillId="0" borderId="0" xfId="0" applyFont="1" applyFill="1" applyBorder="1" applyAlignment="1">
      <alignment vertical="justify"/>
    </xf>
    <xf numFmtId="0" fontId="3" fillId="0" borderId="0" xfId="0" applyFont="1" applyFill="1" applyBorder="1" applyAlignment="1">
      <alignment vertical="justify"/>
    </xf>
    <xf numFmtId="0" fontId="16" fillId="0" borderId="0" xfId="0" applyFont="1" applyFill="1" applyBorder="1" applyAlignment="1">
      <alignment vertical="justify"/>
    </xf>
    <xf numFmtId="0" fontId="3" fillId="0" borderId="0" xfId="0" applyFont="1" applyFill="1" applyAlignment="1">
      <alignment horizontal="center" vertical="justify"/>
    </xf>
    <xf numFmtId="4" fontId="3" fillId="0" borderId="0" xfId="0" applyNumberFormat="1" applyFont="1" applyFill="1" applyAlignment="1">
      <alignment horizontal="center" vertical="justify"/>
    </xf>
    <xf numFmtId="3" fontId="3" fillId="0" borderId="0" xfId="0" applyNumberFormat="1" applyFont="1" applyFill="1" applyAlignment="1">
      <alignment vertical="justify"/>
    </xf>
    <xf numFmtId="3" fontId="3" fillId="0" borderId="0" xfId="0" applyNumberFormat="1" applyFont="1" applyFill="1" applyAlignment="1">
      <alignment horizontal="center" vertical="justify"/>
    </xf>
    <xf numFmtId="0" fontId="8" fillId="0" borderId="0" xfId="0" applyFont="1" applyFill="1" applyAlignment="1">
      <alignment vertical="justify"/>
    </xf>
    <xf numFmtId="0" fontId="2" fillId="0" borderId="0" xfId="50" applyFont="1" applyFill="1" applyAlignment="1">
      <alignment horizontal="center"/>
    </xf>
    <xf numFmtId="0" fontId="2" fillId="0" borderId="0" xfId="50" applyFont="1" applyFill="1"/>
    <xf numFmtId="0" fontId="8" fillId="0" borderId="0" xfId="0" applyFont="1" applyFill="1" applyBorder="1" applyAlignment="1">
      <alignment horizontal="center" vertical="justify"/>
    </xf>
    <xf numFmtId="0" fontId="4" fillId="2" borderId="4" xfId="0" applyFont="1" applyFill="1" applyBorder="1" applyAlignment="1">
      <alignment vertical="center" wrapText="1"/>
    </xf>
    <xf numFmtId="0" fontId="4" fillId="0" borderId="4" xfId="0" applyFont="1" applyFill="1" applyBorder="1" applyAlignment="1">
      <alignment vertical="center" wrapText="1"/>
    </xf>
    <xf numFmtId="0" fontId="4" fillId="0" borderId="4" xfId="0" applyFont="1" applyBorder="1" applyAlignment="1">
      <alignment vertical="center"/>
    </xf>
    <xf numFmtId="0" fontId="11"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11" fillId="0" borderId="0" xfId="0" applyFont="1" applyFill="1" applyBorder="1" applyAlignment="1">
      <alignment horizontal="center" vertical="justify"/>
    </xf>
    <xf numFmtId="3" fontId="11" fillId="0" borderId="0" xfId="0" applyNumberFormat="1" applyFont="1" applyFill="1" applyBorder="1"/>
    <xf numFmtId="0" fontId="8" fillId="0" borderId="0"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4"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3" fontId="8" fillId="3" borderId="4" xfId="0" applyNumberFormat="1"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12" fillId="3" borderId="4" xfId="0" applyFont="1" applyFill="1" applyBorder="1" applyAlignment="1">
      <alignment vertical="center" wrapText="1"/>
    </xf>
    <xf numFmtId="0" fontId="4" fillId="0" borderId="4" xfId="0" applyFont="1" applyBorder="1" applyAlignment="1">
      <alignment vertical="center" wrapText="1"/>
    </xf>
    <xf numFmtId="0" fontId="4" fillId="0" borderId="4" xfId="0" applyFont="1" applyFill="1" applyBorder="1" applyAlignment="1">
      <alignment horizontal="left" vertical="center" wrapText="1"/>
    </xf>
    <xf numFmtId="0" fontId="4" fillId="0" borderId="4" xfId="0" applyFont="1" applyBorder="1" applyAlignment="1">
      <alignment horizontal="justify" vertical="center"/>
    </xf>
    <xf numFmtId="0" fontId="4" fillId="0" borderId="6" xfId="0" applyFont="1" applyBorder="1" applyAlignment="1">
      <alignment horizontal="justify" vertical="center"/>
    </xf>
    <xf numFmtId="0" fontId="4" fillId="0" borderId="6" xfId="0" applyFont="1" applyFill="1" applyBorder="1" applyAlignment="1">
      <alignment horizontal="left" vertical="center" wrapText="1"/>
    </xf>
    <xf numFmtId="4" fontId="8" fillId="0" borderId="6" xfId="0" applyNumberFormat="1" applyFont="1" applyFill="1" applyBorder="1" applyAlignment="1">
      <alignment horizontal="center" vertical="center"/>
    </xf>
    <xf numFmtId="3" fontId="8" fillId="0" borderId="6" xfId="0" applyNumberFormat="1" applyFont="1" applyFill="1" applyBorder="1" applyAlignment="1">
      <alignment horizontal="center" vertical="center"/>
    </xf>
    <xf numFmtId="0" fontId="11" fillId="0" borderId="3" xfId="0" applyFont="1" applyFill="1" applyBorder="1" applyAlignment="1">
      <alignment horizontal="center" vertical="justify"/>
    </xf>
    <xf numFmtId="0" fontId="8" fillId="0" borderId="6" xfId="0" applyFont="1" applyFill="1" applyBorder="1" applyAlignment="1">
      <alignment horizontal="right" vertical="center"/>
    </xf>
    <xf numFmtId="3" fontId="8" fillId="0" borderId="0" xfId="0" applyNumberFormat="1" applyFont="1" applyFill="1" applyBorder="1" applyAlignment="1">
      <alignment horizontal="right" vertical="center"/>
    </xf>
    <xf numFmtId="3" fontId="8" fillId="0" borderId="0" xfId="50" applyNumberFormat="1" applyFont="1" applyFill="1" applyBorder="1" applyAlignment="1">
      <alignment horizontal="center" vertical="center" wrapText="1"/>
    </xf>
    <xf numFmtId="0" fontId="18" fillId="0" borderId="0" xfId="50" applyFont="1" applyFill="1" applyAlignment="1">
      <alignment horizontal="center"/>
    </xf>
    <xf numFmtId="0" fontId="18" fillId="0" borderId="0" xfId="50" applyFont="1" applyFill="1" applyAlignment="1">
      <alignment horizontal="left"/>
    </xf>
    <xf numFmtId="0" fontId="8" fillId="0" borderId="0" xfId="0" applyFont="1" applyFill="1" applyBorder="1" applyAlignment="1">
      <alignment vertical="center"/>
    </xf>
    <xf numFmtId="0" fontId="13" fillId="0" borderId="0" xfId="7" applyFont="1" applyFill="1" applyBorder="1" applyAlignment="1">
      <alignment horizontal="center" vertical="center" wrapText="1"/>
    </xf>
    <xf numFmtId="0" fontId="8" fillId="0" borderId="0" xfId="0" applyFont="1" applyFill="1" applyBorder="1" applyAlignment="1">
      <alignment horizontal="center" vertical="center"/>
    </xf>
    <xf numFmtId="3" fontId="6" fillId="0" borderId="2" xfId="8" applyNumberFormat="1" applyFont="1" applyFill="1" applyBorder="1" applyAlignment="1">
      <alignment horizontal="center" vertical="center" wrapText="1"/>
    </xf>
    <xf numFmtId="3" fontId="6" fillId="0" borderId="3" xfId="8" applyNumberFormat="1" applyFont="1" applyFill="1" applyBorder="1" applyAlignment="1">
      <alignment horizontal="center" vertical="center" wrapText="1"/>
    </xf>
    <xf numFmtId="0" fontId="5" fillId="0" borderId="0" xfId="7"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6" fillId="0" borderId="1" xfId="8" applyFont="1" applyFill="1" applyBorder="1" applyAlignment="1">
      <alignment horizontal="center" vertical="center" wrapText="1"/>
    </xf>
    <xf numFmtId="3" fontId="6" fillId="0" borderId="1" xfId="8" applyNumberFormat="1" applyFont="1" applyFill="1" applyBorder="1" applyAlignment="1">
      <alignment horizontal="center" vertical="center" wrapText="1"/>
    </xf>
    <xf numFmtId="0" fontId="8" fillId="0" borderId="0" xfId="0" applyFont="1" applyFill="1" applyBorder="1" applyAlignment="1">
      <alignment vertical="center"/>
    </xf>
  </cellXfs>
  <cellStyles count="131">
    <cellStyle name="Comma 2 10" xfId="38"/>
    <cellStyle name="Comma 2 11" xfId="34"/>
    <cellStyle name="Comma 2 12" xfId="39"/>
    <cellStyle name="Comma 2 13" xfId="40"/>
    <cellStyle name="Comma 2 14" xfId="42"/>
    <cellStyle name="Comma 2 15" xfId="43"/>
    <cellStyle name="Comma 2 16" xfId="45"/>
    <cellStyle name="Comma 2 17" xfId="46"/>
    <cellStyle name="Comma 2 18" xfId="47"/>
    <cellStyle name="Comma 2 19" xfId="48"/>
    <cellStyle name="Comma 2 2" xfId="3"/>
    <cellStyle name="Comma 2 2 2" xfId="124"/>
    <cellStyle name="Comma 2 20" xfId="36"/>
    <cellStyle name="Comma 2 21" xfId="49"/>
    <cellStyle name="Comma 2 22" xfId="53"/>
    <cellStyle name="Comma 2 23" xfId="62"/>
    <cellStyle name="Comma 2 24" xfId="64"/>
    <cellStyle name="Comma 2 25" xfId="66"/>
    <cellStyle name="Comma 2 26" xfId="69"/>
    <cellStyle name="Comma 2 27" xfId="70"/>
    <cellStyle name="Comma 2 28" xfId="60"/>
    <cellStyle name="Comma 2 29" xfId="73"/>
    <cellStyle name="Comma 2 3" xfId="26"/>
    <cellStyle name="Comma 2 30" xfId="75"/>
    <cellStyle name="Comma 2 31" xfId="77"/>
    <cellStyle name="Comma 2 32" xfId="78"/>
    <cellStyle name="Comma 2 33" xfId="79"/>
    <cellStyle name="Comma 2 34" xfId="80"/>
    <cellStyle name="Comma 2 35" xfId="58"/>
    <cellStyle name="Comma 2 36" xfId="84"/>
    <cellStyle name="Comma 2 37" xfId="86"/>
    <cellStyle name="Comma 2 38" xfId="87"/>
    <cellStyle name="Comma 2 39" xfId="88"/>
    <cellStyle name="Comma 2 4" xfId="27"/>
    <cellStyle name="Comma 2 40" xfId="89"/>
    <cellStyle name="Comma 2 41" xfId="93"/>
    <cellStyle name="Comma 2 42" xfId="101"/>
    <cellStyle name="Comma 2 43" xfId="103"/>
    <cellStyle name="Comma 2 44" xfId="105"/>
    <cellStyle name="Comma 2 45" xfId="92"/>
    <cellStyle name="Comma 2 46" xfId="98"/>
    <cellStyle name="Comma 2 47" xfId="104"/>
    <cellStyle name="Comma 2 48" xfId="111"/>
    <cellStyle name="Comma 2 49" xfId="112"/>
    <cellStyle name="Comma 2 5" xfId="28"/>
    <cellStyle name="Comma 2 50" xfId="114"/>
    <cellStyle name="Comma 2 51" xfId="119"/>
    <cellStyle name="Comma 2 52" xfId="121"/>
    <cellStyle name="Comma 2 53" xfId="122"/>
    <cellStyle name="Comma 2 54" xfId="115"/>
    <cellStyle name="Comma 2 6" xfId="29"/>
    <cellStyle name="Comma 2 7" xfId="31"/>
    <cellStyle name="Comma 2 8" xfId="32"/>
    <cellStyle name="Comma 2 9" xfId="37"/>
    <cellStyle name="Comma 3" xfId="6"/>
    <cellStyle name="Comma 38" xfId="127"/>
    <cellStyle name="Comma 4" xfId="9"/>
    <cellStyle name="Comma 4 2" xfId="21"/>
    <cellStyle name="Comma 42" xfId="81"/>
    <cellStyle name="Comma 44" xfId="91"/>
    <cellStyle name="Comma 50" xfId="96"/>
    <cellStyle name="Comma 58" xfId="17"/>
    <cellStyle name="Comma 58 2 2 2" xfId="12"/>
    <cellStyle name="Comma 58 2 2 2 2" xfId="23"/>
    <cellStyle name="Comma 6 2" xfId="123"/>
    <cellStyle name="Comma 7" xfId="14"/>
    <cellStyle name="Normal" xfId="0" builtinId="0"/>
    <cellStyle name="Normal 10" xfId="15"/>
    <cellStyle name="Normal 10 2" xfId="16"/>
    <cellStyle name="Normal 10 2 8 2" xfId="126"/>
    <cellStyle name="Normal 10 3" xfId="20"/>
    <cellStyle name="Normal 11 2" xfId="18"/>
    <cellStyle name="Normal 12" xfId="35"/>
    <cellStyle name="Normal 13" xfId="33"/>
    <cellStyle name="Normal 2" xfId="1"/>
    <cellStyle name="Normal 2 2" xfId="10"/>
    <cellStyle name="Normal 2 2 3" xfId="130"/>
    <cellStyle name="Normal 2 3" xfId="7"/>
    <cellStyle name="Normal 2 4" xfId="129"/>
    <cellStyle name="Normal 20" xfId="13"/>
    <cellStyle name="Normal 22" xfId="41"/>
    <cellStyle name="Normal 24" xfId="44"/>
    <cellStyle name="Normal 25" xfId="30"/>
    <cellStyle name="Normal 26" xfId="50"/>
    <cellStyle name="Normal 27" xfId="51"/>
    <cellStyle name="Normal 28" xfId="57"/>
    <cellStyle name="Normal 29" xfId="59"/>
    <cellStyle name="Normal 3" xfId="19"/>
    <cellStyle name="Normal 3 10" xfId="125"/>
    <cellStyle name="Normal 3 2" xfId="24"/>
    <cellStyle name="Normal 3 5" xfId="109"/>
    <cellStyle name="Normal 30" xfId="61"/>
    <cellStyle name="Normal 31" xfId="55"/>
    <cellStyle name="Normal 32" xfId="63"/>
    <cellStyle name="Normal 33" xfId="54"/>
    <cellStyle name="Normal 34" xfId="56"/>
    <cellStyle name="Normal 35" xfId="67"/>
    <cellStyle name="Normal 36" xfId="72"/>
    <cellStyle name="Normal 37" xfId="65"/>
    <cellStyle name="Normal 38" xfId="74"/>
    <cellStyle name="Normal 39" xfId="76"/>
    <cellStyle name="Normal 4" xfId="4"/>
    <cellStyle name="Normal 4 2" xfId="128"/>
    <cellStyle name="Normal 40" xfId="52"/>
    <cellStyle name="Normal 41" xfId="71"/>
    <cellStyle name="Normal 42" xfId="82"/>
    <cellStyle name="Normal 43" xfId="83"/>
    <cellStyle name="Normal 44" xfId="68"/>
    <cellStyle name="Normal 45" xfId="85"/>
    <cellStyle name="Normal 46" xfId="90"/>
    <cellStyle name="Normal 47" xfId="94"/>
    <cellStyle name="Normal 48" xfId="97"/>
    <cellStyle name="Normal 49" xfId="100"/>
    <cellStyle name="Normal 5" xfId="2"/>
    <cellStyle name="Normal 5 2" xfId="110"/>
    <cellStyle name="Normal 5 4 2" xfId="108"/>
    <cellStyle name="Normal 50" xfId="95"/>
    <cellStyle name="Normal 51" xfId="106"/>
    <cellStyle name="Normal 52" xfId="107"/>
    <cellStyle name="Normal 53" xfId="99"/>
    <cellStyle name="Normal 54" xfId="102"/>
    <cellStyle name="Normal 55" xfId="113"/>
    <cellStyle name="Normal 56" xfId="118"/>
    <cellStyle name="Normal 57" xfId="120"/>
    <cellStyle name="Normal 58" xfId="117"/>
    <cellStyle name="Normal 59" xfId="116"/>
    <cellStyle name="Normal 6" xfId="25"/>
    <cellStyle name="Normal 70" xfId="5"/>
    <cellStyle name="Normal 72 5" xfId="11"/>
    <cellStyle name="Normal 72 5 2" xfId="22"/>
    <cellStyle name="Normal_Bieu KH SD dat 2017"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tabSelected="1" workbookViewId="0">
      <selection activeCell="B74" sqref="B74"/>
    </sheetView>
  </sheetViews>
  <sheetFormatPr defaultColWidth="9.140625" defaultRowHeight="16.5" x14ac:dyDescent="0.25"/>
  <cols>
    <col min="1" max="1" width="4.42578125" style="27" customWidth="1"/>
    <col min="2" max="2" width="37.28515625" style="15" customWidth="1"/>
    <col min="3" max="3" width="27.7109375" style="15" customWidth="1"/>
    <col min="4" max="4" width="13.28515625" style="27" customWidth="1"/>
    <col min="5" max="5" width="9.28515625" style="28" customWidth="1"/>
    <col min="6" max="6" width="11.42578125" style="27" customWidth="1"/>
    <col min="7" max="7" width="12.7109375" style="29" hidden="1" customWidth="1"/>
    <col min="8" max="8" width="10.28515625" style="30" hidden="1" customWidth="1"/>
    <col min="9" max="9" width="28.85546875" style="31" customWidth="1"/>
    <col min="10" max="16384" width="9.140625" style="19"/>
  </cols>
  <sheetData>
    <row r="1" spans="1:9" ht="40.5" customHeight="1" x14ac:dyDescent="0.25">
      <c r="A1" s="69" t="s">
        <v>127</v>
      </c>
      <c r="B1" s="69"/>
      <c r="C1" s="69"/>
      <c r="D1" s="69"/>
      <c r="E1" s="69"/>
      <c r="F1" s="69"/>
      <c r="G1" s="69"/>
      <c r="H1" s="69"/>
      <c r="I1" s="69"/>
    </row>
    <row r="2" spans="1:9" ht="19.5" customHeight="1" x14ac:dyDescent="0.25">
      <c r="A2" s="65" t="s">
        <v>189</v>
      </c>
      <c r="B2" s="65"/>
      <c r="C2" s="65"/>
      <c r="D2" s="65"/>
      <c r="E2" s="65"/>
      <c r="F2" s="65"/>
      <c r="G2" s="65"/>
      <c r="H2" s="65"/>
      <c r="I2" s="65"/>
    </row>
    <row r="3" spans="1:9" s="25" customFormat="1" x14ac:dyDescent="0.25">
      <c r="A3" s="20"/>
      <c r="B3" s="3"/>
      <c r="C3" s="3"/>
      <c r="D3" s="20"/>
      <c r="E3" s="21"/>
      <c r="F3" s="20"/>
      <c r="G3" s="22"/>
      <c r="H3" s="23"/>
      <c r="I3" s="24"/>
    </row>
    <row r="4" spans="1:9" s="25" customFormat="1" ht="16.5" customHeight="1" x14ac:dyDescent="0.25">
      <c r="A4" s="70" t="s">
        <v>0</v>
      </c>
      <c r="B4" s="71" t="s">
        <v>1</v>
      </c>
      <c r="C4" s="73" t="s">
        <v>10</v>
      </c>
      <c r="D4" s="74" t="s">
        <v>11</v>
      </c>
      <c r="E4" s="75" t="s">
        <v>2</v>
      </c>
      <c r="F4" s="76" t="s">
        <v>12</v>
      </c>
      <c r="G4" s="77" t="s">
        <v>3</v>
      </c>
      <c r="H4" s="67" t="s">
        <v>13</v>
      </c>
      <c r="I4" s="67" t="s">
        <v>4</v>
      </c>
    </row>
    <row r="5" spans="1:9" s="25" customFormat="1" ht="16.5" customHeight="1" x14ac:dyDescent="0.25">
      <c r="A5" s="70"/>
      <c r="B5" s="72"/>
      <c r="C5" s="73"/>
      <c r="D5" s="74"/>
      <c r="E5" s="75"/>
      <c r="F5" s="76"/>
      <c r="G5" s="77"/>
      <c r="H5" s="68"/>
      <c r="I5" s="68"/>
    </row>
    <row r="6" spans="1:9" s="25" customFormat="1" ht="46.5" customHeight="1" x14ac:dyDescent="0.25">
      <c r="A6" s="4">
        <v>1</v>
      </c>
      <c r="B6" s="48" t="s">
        <v>14</v>
      </c>
      <c r="C6" s="6" t="s">
        <v>15</v>
      </c>
      <c r="D6" s="49" t="s">
        <v>16</v>
      </c>
      <c r="E6" s="8">
        <f>7388.9/10000</f>
        <v>0.73888999999999994</v>
      </c>
      <c r="F6" s="4" t="s">
        <v>8</v>
      </c>
      <c r="G6" s="9">
        <v>30902000</v>
      </c>
      <c r="H6" s="4"/>
      <c r="I6" s="48" t="s">
        <v>170</v>
      </c>
    </row>
    <row r="7" spans="1:9" s="25" customFormat="1" ht="25.5" x14ac:dyDescent="0.25">
      <c r="A7" s="7">
        <v>2</v>
      </c>
      <c r="B7" s="10" t="s">
        <v>17</v>
      </c>
      <c r="C7" s="10" t="s">
        <v>18</v>
      </c>
      <c r="D7" s="7" t="s">
        <v>19</v>
      </c>
      <c r="E7" s="11">
        <v>0.99</v>
      </c>
      <c r="F7" s="2" t="s">
        <v>7</v>
      </c>
      <c r="G7" s="12">
        <v>37826000</v>
      </c>
      <c r="H7" s="2"/>
      <c r="I7" s="5"/>
    </row>
    <row r="8" spans="1:9" s="25" customFormat="1" ht="31.5" customHeight="1" x14ac:dyDescent="0.25">
      <c r="A8" s="2">
        <v>3</v>
      </c>
      <c r="B8" s="5" t="s">
        <v>20</v>
      </c>
      <c r="C8" s="10" t="s">
        <v>21</v>
      </c>
      <c r="D8" s="7" t="s">
        <v>22</v>
      </c>
      <c r="E8" s="11">
        <f>1.38+0.29</f>
        <v>1.67</v>
      </c>
      <c r="F8" s="2" t="s">
        <v>23</v>
      </c>
      <c r="G8" s="12">
        <v>59129000</v>
      </c>
      <c r="H8" s="7"/>
      <c r="I8" s="5"/>
    </row>
    <row r="9" spans="1:9" s="25" customFormat="1" ht="38.25" x14ac:dyDescent="0.25">
      <c r="A9" s="7">
        <v>4</v>
      </c>
      <c r="B9" s="5" t="s">
        <v>24</v>
      </c>
      <c r="C9" s="5" t="s">
        <v>25</v>
      </c>
      <c r="D9" s="7" t="s">
        <v>26</v>
      </c>
      <c r="E9" s="11">
        <f>6.92+1.4+0.42+0.18</f>
        <v>8.92</v>
      </c>
      <c r="F9" s="2" t="s">
        <v>23</v>
      </c>
      <c r="G9" s="12">
        <v>124607000</v>
      </c>
      <c r="H9" s="7"/>
      <c r="I9" s="5"/>
    </row>
    <row r="10" spans="1:9" s="25" customFormat="1" ht="33.75" customHeight="1" x14ac:dyDescent="0.25">
      <c r="A10" s="2">
        <v>5</v>
      </c>
      <c r="B10" s="10" t="s">
        <v>27</v>
      </c>
      <c r="C10" s="5" t="s">
        <v>28</v>
      </c>
      <c r="D10" s="7" t="s">
        <v>26</v>
      </c>
      <c r="E10" s="11">
        <f>6.5+0.31</f>
        <v>6.81</v>
      </c>
      <c r="F10" s="2" t="s">
        <v>23</v>
      </c>
      <c r="G10" s="12">
        <v>106050000</v>
      </c>
      <c r="H10" s="2"/>
      <c r="I10" s="5"/>
    </row>
    <row r="11" spans="1:9" s="25" customFormat="1" ht="54" customHeight="1" x14ac:dyDescent="0.25">
      <c r="A11" s="7">
        <v>6</v>
      </c>
      <c r="B11" s="10" t="s">
        <v>29</v>
      </c>
      <c r="C11" s="5" t="s">
        <v>30</v>
      </c>
      <c r="D11" s="7" t="s">
        <v>31</v>
      </c>
      <c r="E11" s="11">
        <f>5.4+0.73</f>
        <v>6.1300000000000008</v>
      </c>
      <c r="F11" s="2" t="s">
        <v>23</v>
      </c>
      <c r="G11" s="12">
        <v>117624000</v>
      </c>
      <c r="H11" s="2"/>
      <c r="I11" s="5"/>
    </row>
    <row r="12" spans="1:9" s="25" customFormat="1" ht="29.25" customHeight="1" x14ac:dyDescent="0.25">
      <c r="A12" s="2">
        <v>7</v>
      </c>
      <c r="B12" s="5" t="s">
        <v>32</v>
      </c>
      <c r="C12" s="5" t="s">
        <v>33</v>
      </c>
      <c r="D12" s="7" t="s">
        <v>34</v>
      </c>
      <c r="E12" s="11">
        <f>101364.8/10000</f>
        <v>10.136480000000001</v>
      </c>
      <c r="F12" s="2" t="s">
        <v>7</v>
      </c>
      <c r="G12" s="12">
        <v>65530000</v>
      </c>
      <c r="H12" s="7"/>
      <c r="I12" s="5"/>
    </row>
    <row r="13" spans="1:9" s="25" customFormat="1" ht="30" customHeight="1" x14ac:dyDescent="0.25">
      <c r="A13" s="2">
        <v>8</v>
      </c>
      <c r="B13" s="5" t="s">
        <v>35</v>
      </c>
      <c r="C13" s="5"/>
      <c r="D13" s="7" t="s">
        <v>36</v>
      </c>
      <c r="E13" s="11"/>
      <c r="F13" s="2"/>
      <c r="G13" s="12"/>
      <c r="H13" s="7"/>
      <c r="I13" s="5"/>
    </row>
    <row r="14" spans="1:9" s="25" customFormat="1" ht="31.5" customHeight="1" x14ac:dyDescent="0.25">
      <c r="A14" s="2">
        <v>9</v>
      </c>
      <c r="B14" s="5" t="s">
        <v>37</v>
      </c>
      <c r="C14" s="5" t="s">
        <v>38</v>
      </c>
      <c r="D14" s="7" t="s">
        <v>39</v>
      </c>
      <c r="E14" s="11">
        <f>156164.2/10000</f>
        <v>15.616420000000002</v>
      </c>
      <c r="F14" s="2" t="s">
        <v>40</v>
      </c>
      <c r="G14" s="12"/>
      <c r="H14" s="7"/>
      <c r="I14" s="5"/>
    </row>
    <row r="15" spans="1:9" s="25" customFormat="1" ht="31.5" customHeight="1" x14ac:dyDescent="0.25">
      <c r="A15" s="2">
        <v>10</v>
      </c>
      <c r="B15" s="10" t="s">
        <v>41</v>
      </c>
      <c r="C15" s="5" t="s">
        <v>42</v>
      </c>
      <c r="D15" s="7" t="s">
        <v>43</v>
      </c>
      <c r="E15" s="11">
        <v>29.29</v>
      </c>
      <c r="F15" s="2" t="s">
        <v>40</v>
      </c>
      <c r="G15" s="12">
        <v>86606000</v>
      </c>
      <c r="H15" s="7"/>
      <c r="I15" s="5"/>
    </row>
    <row r="16" spans="1:9" s="25" customFormat="1" ht="34.5" customHeight="1" x14ac:dyDescent="0.25">
      <c r="A16" s="2">
        <v>11</v>
      </c>
      <c r="B16" s="10" t="s">
        <v>44</v>
      </c>
      <c r="C16" s="5" t="s">
        <v>45</v>
      </c>
      <c r="D16" s="7" t="s">
        <v>26</v>
      </c>
      <c r="E16" s="11">
        <f>77252.9/10000</f>
        <v>7.7252899999999993</v>
      </c>
      <c r="F16" s="2" t="s">
        <v>46</v>
      </c>
      <c r="G16" s="12">
        <v>150000000</v>
      </c>
      <c r="H16" s="7"/>
      <c r="I16" s="13"/>
    </row>
    <row r="17" spans="1:9" s="25" customFormat="1" ht="30.75" customHeight="1" x14ac:dyDescent="0.25">
      <c r="A17" s="2">
        <v>12</v>
      </c>
      <c r="B17" s="10" t="s">
        <v>47</v>
      </c>
      <c r="C17" s="5" t="s">
        <v>48</v>
      </c>
      <c r="D17" s="7" t="s">
        <v>49</v>
      </c>
      <c r="E17" s="11">
        <f>33211.7/10000</f>
        <v>3.3211699999999995</v>
      </c>
      <c r="F17" s="2" t="s">
        <v>7</v>
      </c>
      <c r="G17" s="12">
        <v>40307000</v>
      </c>
      <c r="H17" s="2"/>
      <c r="I17" s="13"/>
    </row>
    <row r="18" spans="1:9" s="25" customFormat="1" ht="32.25" customHeight="1" x14ac:dyDescent="0.25">
      <c r="A18" s="2">
        <v>13</v>
      </c>
      <c r="B18" s="5" t="s">
        <v>125</v>
      </c>
      <c r="C18" s="5" t="s">
        <v>50</v>
      </c>
      <c r="D18" s="7" t="s">
        <v>51</v>
      </c>
      <c r="E18" s="11">
        <v>19.5</v>
      </c>
      <c r="F18" s="2" t="s">
        <v>7</v>
      </c>
      <c r="G18" s="12">
        <v>74265000</v>
      </c>
      <c r="H18" s="7"/>
      <c r="I18" s="5"/>
    </row>
    <row r="19" spans="1:9" s="25" customFormat="1" ht="78.75" customHeight="1" x14ac:dyDescent="0.25">
      <c r="A19" s="2">
        <v>14</v>
      </c>
      <c r="B19" s="10" t="s">
        <v>52</v>
      </c>
      <c r="C19" s="5" t="s">
        <v>53</v>
      </c>
      <c r="D19" s="7" t="s">
        <v>51</v>
      </c>
      <c r="E19" s="11"/>
      <c r="F19" s="2" t="s">
        <v>46</v>
      </c>
      <c r="G19" s="12">
        <v>153030000</v>
      </c>
      <c r="H19" s="7"/>
      <c r="I19" s="5"/>
    </row>
    <row r="20" spans="1:9" s="25" customFormat="1" ht="38.25" customHeight="1" x14ac:dyDescent="0.25">
      <c r="A20" s="2">
        <v>15</v>
      </c>
      <c r="B20" s="5" t="s">
        <v>54</v>
      </c>
      <c r="C20" s="5" t="s">
        <v>55</v>
      </c>
      <c r="D20" s="7" t="s">
        <v>51</v>
      </c>
      <c r="E20" s="11">
        <v>7.78</v>
      </c>
      <c r="F20" s="2" t="s">
        <v>7</v>
      </c>
      <c r="G20" s="12">
        <v>60014000</v>
      </c>
      <c r="H20" s="2"/>
      <c r="I20" s="5"/>
    </row>
    <row r="21" spans="1:9" s="25" customFormat="1" ht="33.75" customHeight="1" x14ac:dyDescent="0.25">
      <c r="A21" s="2">
        <v>16</v>
      </c>
      <c r="B21" s="10" t="s">
        <v>56</v>
      </c>
      <c r="C21" s="5" t="s">
        <v>57</v>
      </c>
      <c r="D21" s="7" t="s">
        <v>51</v>
      </c>
      <c r="E21" s="11">
        <v>3.11</v>
      </c>
      <c r="F21" s="2" t="s">
        <v>7</v>
      </c>
      <c r="G21" s="12">
        <v>83226000</v>
      </c>
      <c r="H21" s="7"/>
      <c r="I21" s="5"/>
    </row>
    <row r="22" spans="1:9" s="25" customFormat="1" ht="41.25" hidden="1" customHeight="1" x14ac:dyDescent="0.25">
      <c r="A22" s="2">
        <v>17</v>
      </c>
      <c r="B22" s="5" t="s">
        <v>58</v>
      </c>
      <c r="C22" s="5" t="s">
        <v>59</v>
      </c>
      <c r="D22" s="7" t="s">
        <v>51</v>
      </c>
      <c r="E22" s="11">
        <v>41.28</v>
      </c>
      <c r="F22" s="2" t="s">
        <v>6</v>
      </c>
      <c r="G22" s="12">
        <v>93673000</v>
      </c>
      <c r="H22" s="7"/>
      <c r="I22" s="5"/>
    </row>
    <row r="23" spans="1:9" s="25" customFormat="1" ht="42" customHeight="1" x14ac:dyDescent="0.25">
      <c r="A23" s="2">
        <v>18</v>
      </c>
      <c r="B23" s="44" t="s">
        <v>60</v>
      </c>
      <c r="C23" s="44" t="s">
        <v>61</v>
      </c>
      <c r="D23" s="43" t="s">
        <v>62</v>
      </c>
      <c r="E23" s="45">
        <f>16.5+0.31+0.49</f>
        <v>17.299999999999997</v>
      </c>
      <c r="F23" s="46" t="s">
        <v>23</v>
      </c>
      <c r="G23" s="47">
        <v>161906000</v>
      </c>
      <c r="H23" s="43"/>
      <c r="I23" s="44"/>
    </row>
    <row r="24" spans="1:9" s="25" customFormat="1" ht="40.5" customHeight="1" x14ac:dyDescent="0.25">
      <c r="A24" s="2">
        <v>19</v>
      </c>
      <c r="B24" s="44" t="s">
        <v>63</v>
      </c>
      <c r="C24" s="44" t="s">
        <v>64</v>
      </c>
      <c r="D24" s="43" t="s">
        <v>65</v>
      </c>
      <c r="E24" s="45">
        <f>4.86+0.2</f>
        <v>5.0600000000000005</v>
      </c>
      <c r="F24" s="46" t="s">
        <v>23</v>
      </c>
      <c r="G24" s="47">
        <v>118446000</v>
      </c>
      <c r="H24" s="43"/>
      <c r="I24" s="44"/>
    </row>
    <row r="25" spans="1:9" s="25" customFormat="1" ht="35.25" customHeight="1" x14ac:dyDescent="0.25">
      <c r="A25" s="2">
        <v>20</v>
      </c>
      <c r="B25" s="44" t="s">
        <v>66</v>
      </c>
      <c r="C25" s="44" t="s">
        <v>67</v>
      </c>
      <c r="D25" s="43" t="s">
        <v>68</v>
      </c>
      <c r="E25" s="45">
        <v>0.37</v>
      </c>
      <c r="F25" s="46" t="s">
        <v>69</v>
      </c>
      <c r="G25" s="47">
        <v>40560000</v>
      </c>
      <c r="H25" s="43"/>
      <c r="I25" s="44"/>
    </row>
    <row r="26" spans="1:9" s="25" customFormat="1" ht="39" customHeight="1" x14ac:dyDescent="0.25">
      <c r="A26" s="2">
        <v>21</v>
      </c>
      <c r="B26" s="44" t="s">
        <v>70</v>
      </c>
      <c r="C26" s="44" t="s">
        <v>71</v>
      </c>
      <c r="D26" s="43" t="s">
        <v>72</v>
      </c>
      <c r="E26" s="45">
        <v>0.22</v>
      </c>
      <c r="F26" s="46" t="s">
        <v>8</v>
      </c>
      <c r="G26" s="47">
        <v>19224000</v>
      </c>
      <c r="H26" s="43"/>
      <c r="I26" s="44"/>
    </row>
    <row r="27" spans="1:9" s="25" customFormat="1" ht="38.25" customHeight="1" x14ac:dyDescent="0.25">
      <c r="A27" s="2">
        <v>22</v>
      </c>
      <c r="B27" s="44" t="s">
        <v>73</v>
      </c>
      <c r="C27" s="44" t="s">
        <v>74</v>
      </c>
      <c r="D27" s="43" t="s">
        <v>75</v>
      </c>
      <c r="E27" s="45">
        <f>16.75+1.22+0.042+0.5+0.72+0.27</f>
        <v>19.501999999999999</v>
      </c>
      <c r="F27" s="46" t="s">
        <v>23</v>
      </c>
      <c r="G27" s="47">
        <v>161331000</v>
      </c>
      <c r="H27" s="43" t="s">
        <v>76</v>
      </c>
      <c r="I27" s="50"/>
    </row>
    <row r="28" spans="1:9" s="25" customFormat="1" ht="30" customHeight="1" x14ac:dyDescent="0.25">
      <c r="A28" s="2">
        <v>23</v>
      </c>
      <c r="B28" s="44" t="s">
        <v>77</v>
      </c>
      <c r="C28" s="44" t="s">
        <v>78</v>
      </c>
      <c r="D28" s="43" t="s">
        <v>62</v>
      </c>
      <c r="E28" s="45">
        <v>51.11</v>
      </c>
      <c r="F28" s="46" t="s">
        <v>23</v>
      </c>
      <c r="G28" s="47">
        <f>94743000*2.5</f>
        <v>236857500</v>
      </c>
      <c r="H28" s="43"/>
      <c r="I28" s="44"/>
    </row>
    <row r="29" spans="1:9" s="25" customFormat="1" ht="32.25" customHeight="1" x14ac:dyDescent="0.25">
      <c r="A29" s="2">
        <v>24</v>
      </c>
      <c r="B29" s="5" t="s">
        <v>79</v>
      </c>
      <c r="C29" s="5" t="s">
        <v>80</v>
      </c>
      <c r="D29" s="7" t="s">
        <v>19</v>
      </c>
      <c r="E29" s="11">
        <f>79348.2/10000</f>
        <v>7.9348199999999993</v>
      </c>
      <c r="F29" s="2" t="s">
        <v>23</v>
      </c>
      <c r="G29" s="12">
        <v>123245000</v>
      </c>
      <c r="H29" s="7"/>
      <c r="I29" s="5"/>
    </row>
    <row r="30" spans="1:9" s="25" customFormat="1" ht="31.5" customHeight="1" x14ac:dyDescent="0.25">
      <c r="A30" s="2">
        <v>25</v>
      </c>
      <c r="B30" s="5" t="s">
        <v>81</v>
      </c>
      <c r="C30" s="5" t="s">
        <v>82</v>
      </c>
      <c r="D30" s="7" t="s">
        <v>83</v>
      </c>
      <c r="E30" s="11">
        <f>27871.9/10000</f>
        <v>2.7871900000000003</v>
      </c>
      <c r="F30" s="2" t="s">
        <v>23</v>
      </c>
      <c r="G30" s="12">
        <v>43588000</v>
      </c>
      <c r="H30" s="7"/>
      <c r="I30" s="5"/>
    </row>
    <row r="31" spans="1:9" s="25" customFormat="1" ht="38.25" customHeight="1" x14ac:dyDescent="0.25">
      <c r="A31" s="2">
        <v>26</v>
      </c>
      <c r="B31" s="5" t="s">
        <v>84</v>
      </c>
      <c r="C31" s="5" t="s">
        <v>85</v>
      </c>
      <c r="D31" s="7" t="s">
        <v>86</v>
      </c>
      <c r="E31" s="11">
        <v>3.99</v>
      </c>
      <c r="F31" s="2" t="s">
        <v>23</v>
      </c>
      <c r="G31" s="12">
        <v>86542000</v>
      </c>
      <c r="H31" s="7"/>
      <c r="I31" s="5"/>
    </row>
    <row r="32" spans="1:9" s="25" customFormat="1" ht="35.25" customHeight="1" x14ac:dyDescent="0.25">
      <c r="A32" s="2">
        <v>27</v>
      </c>
      <c r="B32" s="5" t="s">
        <v>87</v>
      </c>
      <c r="C32" s="5" t="s">
        <v>88</v>
      </c>
      <c r="D32" s="7" t="s">
        <v>75</v>
      </c>
      <c r="E32" s="11">
        <v>6.7</v>
      </c>
      <c r="F32" s="2" t="s">
        <v>23</v>
      </c>
      <c r="G32" s="12">
        <v>129675000</v>
      </c>
      <c r="H32" s="7"/>
      <c r="I32" s="5"/>
    </row>
    <row r="33" spans="1:9" s="25" customFormat="1" ht="51" hidden="1" customHeight="1" x14ac:dyDescent="0.25">
      <c r="A33" s="2">
        <v>28</v>
      </c>
      <c r="B33" s="5" t="s">
        <v>89</v>
      </c>
      <c r="C33" s="5" t="s">
        <v>90</v>
      </c>
      <c r="D33" s="7" t="s">
        <v>72</v>
      </c>
      <c r="E33" s="11">
        <v>6.7</v>
      </c>
      <c r="F33" s="2" t="s">
        <v>7</v>
      </c>
      <c r="G33" s="12">
        <v>51116000</v>
      </c>
      <c r="H33" s="7"/>
      <c r="I33" s="5"/>
    </row>
    <row r="34" spans="1:9" s="25" customFormat="1" ht="37.5" hidden="1" customHeight="1" x14ac:dyDescent="0.25">
      <c r="A34" s="2">
        <v>29</v>
      </c>
      <c r="B34" s="5" t="s">
        <v>91</v>
      </c>
      <c r="C34" s="5" t="s">
        <v>90</v>
      </c>
      <c r="D34" s="7" t="s">
        <v>72</v>
      </c>
      <c r="E34" s="11">
        <v>12.4</v>
      </c>
      <c r="F34" s="2" t="s">
        <v>7</v>
      </c>
      <c r="G34" s="12">
        <v>59859000</v>
      </c>
      <c r="H34" s="7"/>
      <c r="I34" s="5"/>
    </row>
    <row r="35" spans="1:9" s="25" customFormat="1" ht="40.5" customHeight="1" x14ac:dyDescent="0.25">
      <c r="A35" s="2">
        <v>30</v>
      </c>
      <c r="B35" s="5" t="s">
        <v>92</v>
      </c>
      <c r="C35" s="5" t="s">
        <v>181</v>
      </c>
      <c r="D35" s="7" t="s">
        <v>93</v>
      </c>
      <c r="E35" s="11">
        <v>62</v>
      </c>
      <c r="F35" s="2" t="s">
        <v>23</v>
      </c>
      <c r="G35" s="12">
        <v>190605000</v>
      </c>
      <c r="H35" s="7"/>
      <c r="I35" s="7" t="s">
        <v>171</v>
      </c>
    </row>
    <row r="36" spans="1:9" s="25" customFormat="1" ht="31.5" customHeight="1" x14ac:dyDescent="0.25">
      <c r="A36" s="2">
        <v>31</v>
      </c>
      <c r="B36" s="5" t="s">
        <v>94</v>
      </c>
      <c r="C36" s="5" t="s">
        <v>95</v>
      </c>
      <c r="D36" s="7" t="s">
        <v>72</v>
      </c>
      <c r="E36" s="11">
        <v>1.94</v>
      </c>
      <c r="F36" s="2" t="s">
        <v>8</v>
      </c>
      <c r="G36" s="12">
        <v>33958000</v>
      </c>
      <c r="H36" s="7"/>
      <c r="I36" s="5"/>
    </row>
    <row r="37" spans="1:9" s="25" customFormat="1" ht="33" customHeight="1" x14ac:dyDescent="0.25">
      <c r="A37" s="2">
        <v>32</v>
      </c>
      <c r="B37" s="5" t="s">
        <v>96</v>
      </c>
      <c r="C37" s="5" t="s">
        <v>95</v>
      </c>
      <c r="D37" s="7" t="s">
        <v>36</v>
      </c>
      <c r="E37" s="11">
        <v>3.5</v>
      </c>
      <c r="F37" s="2" t="s">
        <v>8</v>
      </c>
      <c r="G37" s="12">
        <v>42052000</v>
      </c>
      <c r="H37" s="7"/>
      <c r="I37" s="5"/>
    </row>
    <row r="38" spans="1:9" s="25" customFormat="1" ht="36" customHeight="1" x14ac:dyDescent="0.25">
      <c r="A38" s="2">
        <v>33</v>
      </c>
      <c r="B38" s="44" t="s">
        <v>97</v>
      </c>
      <c r="C38" s="44" t="s">
        <v>98</v>
      </c>
      <c r="D38" s="43" t="s">
        <v>75</v>
      </c>
      <c r="E38" s="45">
        <v>1.01</v>
      </c>
      <c r="F38" s="46" t="s">
        <v>23</v>
      </c>
      <c r="G38" s="47">
        <v>43131000</v>
      </c>
      <c r="H38" s="43"/>
      <c r="I38" s="44" t="s">
        <v>126</v>
      </c>
    </row>
    <row r="39" spans="1:9" s="25" customFormat="1" ht="38.25" customHeight="1" x14ac:dyDescent="0.25">
      <c r="A39" s="2">
        <v>34</v>
      </c>
      <c r="B39" s="44" t="s">
        <v>99</v>
      </c>
      <c r="C39" s="44" t="s">
        <v>100</v>
      </c>
      <c r="D39" s="43" t="s">
        <v>51</v>
      </c>
      <c r="E39" s="45">
        <v>22.62</v>
      </c>
      <c r="F39" s="46" t="s">
        <v>7</v>
      </c>
      <c r="G39" s="47">
        <v>227096000</v>
      </c>
      <c r="H39" s="43" t="s">
        <v>101</v>
      </c>
      <c r="I39" s="44"/>
    </row>
    <row r="40" spans="1:9" s="25" customFormat="1" ht="39" customHeight="1" x14ac:dyDescent="0.25">
      <c r="A40" s="2">
        <v>35</v>
      </c>
      <c r="B40" s="44" t="s">
        <v>102</v>
      </c>
      <c r="C40" s="44" t="s">
        <v>103</v>
      </c>
      <c r="D40" s="43" t="s">
        <v>39</v>
      </c>
      <c r="E40" s="45">
        <v>87.9</v>
      </c>
      <c r="F40" s="46" t="s">
        <v>9</v>
      </c>
      <c r="G40" s="47">
        <v>170000000</v>
      </c>
      <c r="H40" s="43"/>
      <c r="I40" s="44"/>
    </row>
    <row r="41" spans="1:9" s="25" customFormat="1" ht="36" customHeight="1" x14ac:dyDescent="0.25">
      <c r="A41" s="2">
        <v>36</v>
      </c>
      <c r="B41" s="44" t="s">
        <v>104</v>
      </c>
      <c r="C41" s="44" t="s">
        <v>105</v>
      </c>
      <c r="D41" s="43" t="s">
        <v>36</v>
      </c>
      <c r="E41" s="45">
        <v>0.25</v>
      </c>
      <c r="F41" s="46" t="s">
        <v>8</v>
      </c>
      <c r="G41" s="47">
        <v>38000000</v>
      </c>
      <c r="H41" s="43"/>
      <c r="I41" s="44"/>
    </row>
    <row r="42" spans="1:9" s="25" customFormat="1" ht="39" customHeight="1" x14ac:dyDescent="0.25">
      <c r="A42" s="2">
        <v>37</v>
      </c>
      <c r="B42" s="44" t="s">
        <v>106</v>
      </c>
      <c r="C42" s="44" t="s">
        <v>107</v>
      </c>
      <c r="D42" s="43" t="s">
        <v>108</v>
      </c>
      <c r="E42" s="45">
        <v>0.7</v>
      </c>
      <c r="F42" s="46" t="s">
        <v>8</v>
      </c>
      <c r="G42" s="47">
        <v>44750000</v>
      </c>
      <c r="H42" s="43" t="s">
        <v>109</v>
      </c>
      <c r="I42" s="44" t="s">
        <v>126</v>
      </c>
    </row>
    <row r="43" spans="1:9" s="25" customFormat="1" ht="31.5" customHeight="1" x14ac:dyDescent="0.25">
      <c r="A43" s="2">
        <v>38</v>
      </c>
      <c r="B43" s="5" t="s">
        <v>110</v>
      </c>
      <c r="C43" s="5" t="s">
        <v>111</v>
      </c>
      <c r="D43" s="7" t="s">
        <v>36</v>
      </c>
      <c r="E43" s="11">
        <v>1.9</v>
      </c>
      <c r="F43" s="2" t="s">
        <v>9</v>
      </c>
      <c r="G43" s="12">
        <v>70000000</v>
      </c>
      <c r="H43" s="7"/>
      <c r="I43" s="5"/>
    </row>
    <row r="44" spans="1:9" s="25" customFormat="1" ht="32.25" customHeight="1" x14ac:dyDescent="0.25">
      <c r="A44" s="2">
        <v>39</v>
      </c>
      <c r="B44" s="5" t="s">
        <v>187</v>
      </c>
      <c r="C44" s="5" t="s">
        <v>188</v>
      </c>
      <c r="D44" s="7" t="s">
        <v>112</v>
      </c>
      <c r="E44" s="11"/>
      <c r="F44" s="2" t="s">
        <v>113</v>
      </c>
      <c r="G44" s="12">
        <v>350000000</v>
      </c>
      <c r="H44" s="7"/>
      <c r="I44" s="5"/>
    </row>
    <row r="45" spans="1:9" s="25" customFormat="1" ht="24.75" customHeight="1" x14ac:dyDescent="0.25">
      <c r="A45" s="2">
        <v>40</v>
      </c>
      <c r="B45" s="5" t="s">
        <v>114</v>
      </c>
      <c r="C45" s="5" t="s">
        <v>115</v>
      </c>
      <c r="D45" s="7" t="s">
        <v>116</v>
      </c>
      <c r="E45" s="11"/>
      <c r="F45" s="2" t="s">
        <v>7</v>
      </c>
      <c r="G45" s="12">
        <v>88000000</v>
      </c>
      <c r="H45" s="7"/>
      <c r="I45" s="5"/>
    </row>
    <row r="46" spans="1:9" s="25" customFormat="1" ht="33" customHeight="1" x14ac:dyDescent="0.25">
      <c r="A46" s="2">
        <v>41</v>
      </c>
      <c r="B46" s="5" t="s">
        <v>117</v>
      </c>
      <c r="C46" s="5" t="s">
        <v>118</v>
      </c>
      <c r="D46" s="7" t="s">
        <v>119</v>
      </c>
      <c r="E46" s="11"/>
      <c r="F46" s="2" t="s">
        <v>8</v>
      </c>
      <c r="G46" s="12">
        <v>70000000</v>
      </c>
      <c r="H46" s="7"/>
      <c r="I46" s="7"/>
    </row>
    <row r="47" spans="1:9" s="25" customFormat="1" ht="31.5" customHeight="1" x14ac:dyDescent="0.25">
      <c r="A47" s="2">
        <v>42</v>
      </c>
      <c r="B47" s="5" t="s">
        <v>120</v>
      </c>
      <c r="C47" s="5" t="s">
        <v>121</v>
      </c>
      <c r="D47" s="7" t="s">
        <v>122</v>
      </c>
      <c r="E47" s="11"/>
      <c r="F47" s="2" t="s">
        <v>123</v>
      </c>
      <c r="G47" s="12">
        <v>70000000</v>
      </c>
      <c r="H47" s="7"/>
      <c r="I47" s="7"/>
    </row>
    <row r="48" spans="1:9" s="25" customFormat="1" ht="22.5" customHeight="1" x14ac:dyDescent="0.25">
      <c r="A48" s="2">
        <v>43</v>
      </c>
      <c r="B48" s="5" t="s">
        <v>124</v>
      </c>
      <c r="C48" s="5"/>
      <c r="D48" s="7"/>
      <c r="E48" s="11"/>
      <c r="F48" s="2"/>
      <c r="G48" s="12"/>
      <c r="H48" s="7"/>
      <c r="I48" s="5"/>
    </row>
    <row r="49" spans="1:9" s="26" customFormat="1" ht="32.25" customHeight="1" x14ac:dyDescent="0.25">
      <c r="A49" s="2">
        <v>44</v>
      </c>
      <c r="B49" s="35" t="s">
        <v>128</v>
      </c>
      <c r="C49" s="10" t="s">
        <v>183</v>
      </c>
      <c r="D49" s="7" t="s">
        <v>129</v>
      </c>
      <c r="E49" s="11"/>
      <c r="F49" s="2" t="s">
        <v>7</v>
      </c>
      <c r="G49" s="12">
        <v>30902000</v>
      </c>
      <c r="H49" s="2"/>
      <c r="I49" s="7" t="s">
        <v>130</v>
      </c>
    </row>
    <row r="50" spans="1:9" ht="29.25" customHeight="1" x14ac:dyDescent="0.25">
      <c r="A50" s="2">
        <v>45</v>
      </c>
      <c r="B50" s="35" t="s">
        <v>131</v>
      </c>
      <c r="C50" s="10" t="s">
        <v>183</v>
      </c>
      <c r="D50" s="7" t="s">
        <v>132</v>
      </c>
      <c r="E50" s="11"/>
      <c r="F50" s="2" t="s">
        <v>7</v>
      </c>
      <c r="G50" s="12">
        <v>37826000</v>
      </c>
      <c r="H50" s="2"/>
      <c r="I50" s="7" t="s">
        <v>130</v>
      </c>
    </row>
    <row r="51" spans="1:9" ht="21.75" customHeight="1" x14ac:dyDescent="0.25">
      <c r="A51" s="2">
        <v>46</v>
      </c>
      <c r="B51" s="36" t="s">
        <v>133</v>
      </c>
      <c r="C51" s="10" t="s">
        <v>183</v>
      </c>
      <c r="D51" s="7" t="s">
        <v>132</v>
      </c>
      <c r="E51" s="11"/>
      <c r="F51" s="2" t="s">
        <v>7</v>
      </c>
      <c r="G51" s="12">
        <v>59129000</v>
      </c>
      <c r="H51" s="7"/>
      <c r="I51" s="7" t="s">
        <v>130</v>
      </c>
    </row>
    <row r="52" spans="1:9" ht="25.5" x14ac:dyDescent="0.25">
      <c r="A52" s="2">
        <v>47</v>
      </c>
      <c r="B52" s="35" t="s">
        <v>134</v>
      </c>
      <c r="C52" s="10" t="s">
        <v>183</v>
      </c>
      <c r="D52" s="7" t="s">
        <v>132</v>
      </c>
      <c r="E52" s="11"/>
      <c r="F52" s="2" t="s">
        <v>7</v>
      </c>
      <c r="G52" s="12">
        <v>106050000</v>
      </c>
      <c r="H52" s="2"/>
      <c r="I52" s="7" t="s">
        <v>130</v>
      </c>
    </row>
    <row r="53" spans="1:9" x14ac:dyDescent="0.25">
      <c r="A53" s="2">
        <v>48</v>
      </c>
      <c r="B53" s="35" t="s">
        <v>135</v>
      </c>
      <c r="C53" s="10" t="s">
        <v>183</v>
      </c>
      <c r="D53" s="7" t="s">
        <v>132</v>
      </c>
      <c r="E53" s="11"/>
      <c r="F53" s="2" t="s">
        <v>7</v>
      </c>
      <c r="G53" s="12">
        <v>117624000</v>
      </c>
      <c r="H53" s="2"/>
      <c r="I53" s="7" t="s">
        <v>130</v>
      </c>
    </row>
    <row r="54" spans="1:9" x14ac:dyDescent="0.25">
      <c r="A54" s="2">
        <v>49</v>
      </c>
      <c r="B54" s="35" t="s">
        <v>136</v>
      </c>
      <c r="C54" s="10" t="s">
        <v>183</v>
      </c>
      <c r="D54" s="7" t="s">
        <v>132</v>
      </c>
      <c r="E54" s="11"/>
      <c r="F54" s="2" t="s">
        <v>23</v>
      </c>
      <c r="G54" s="12">
        <v>65530000</v>
      </c>
      <c r="H54" s="7"/>
      <c r="I54" s="7" t="s">
        <v>130</v>
      </c>
    </row>
    <row r="55" spans="1:9" ht="28.5" customHeight="1" x14ac:dyDescent="0.25">
      <c r="A55" s="2">
        <v>50</v>
      </c>
      <c r="B55" s="36" t="s">
        <v>137</v>
      </c>
      <c r="C55" s="5"/>
      <c r="D55" s="7" t="s">
        <v>138</v>
      </c>
      <c r="E55" s="11"/>
      <c r="F55" s="2" t="s">
        <v>46</v>
      </c>
      <c r="G55" s="12">
        <v>65837000</v>
      </c>
      <c r="H55" s="7"/>
      <c r="I55" s="7" t="s">
        <v>171</v>
      </c>
    </row>
    <row r="56" spans="1:9" ht="30" customHeight="1" x14ac:dyDescent="0.25">
      <c r="A56" s="2">
        <v>51</v>
      </c>
      <c r="B56" s="51" t="s">
        <v>139</v>
      </c>
      <c r="C56" s="10" t="s">
        <v>183</v>
      </c>
      <c r="D56" s="7" t="s">
        <v>138</v>
      </c>
      <c r="E56" s="11"/>
      <c r="F56" s="2" t="s">
        <v>7</v>
      </c>
      <c r="G56" s="12"/>
      <c r="H56" s="7"/>
      <c r="I56" s="7" t="s">
        <v>130</v>
      </c>
    </row>
    <row r="57" spans="1:9" ht="20.25" customHeight="1" x14ac:dyDescent="0.25">
      <c r="A57" s="2">
        <v>52</v>
      </c>
      <c r="B57" s="37" t="s">
        <v>140</v>
      </c>
      <c r="C57" s="10" t="s">
        <v>183</v>
      </c>
      <c r="D57" s="7" t="s">
        <v>132</v>
      </c>
      <c r="E57" s="11"/>
      <c r="F57" s="2" t="s">
        <v>40</v>
      </c>
      <c r="G57" s="12">
        <v>86606000</v>
      </c>
      <c r="H57" s="7"/>
      <c r="I57" s="7" t="s">
        <v>130</v>
      </c>
    </row>
    <row r="58" spans="1:9" ht="21" customHeight="1" x14ac:dyDescent="0.25">
      <c r="A58" s="2">
        <v>53</v>
      </c>
      <c r="B58" s="37" t="s">
        <v>141</v>
      </c>
      <c r="C58" s="10" t="s">
        <v>183</v>
      </c>
      <c r="D58" s="7" t="s">
        <v>132</v>
      </c>
      <c r="E58" s="11"/>
      <c r="F58" s="2" t="s">
        <v>46</v>
      </c>
      <c r="G58" s="12">
        <v>150000000</v>
      </c>
      <c r="H58" s="7"/>
      <c r="I58" s="7" t="s">
        <v>130</v>
      </c>
    </row>
    <row r="59" spans="1:9" ht="25.5" x14ac:dyDescent="0.25">
      <c r="A59" s="2">
        <v>54</v>
      </c>
      <c r="B59" s="37" t="s">
        <v>142</v>
      </c>
      <c r="C59" s="5"/>
      <c r="D59" s="7" t="s">
        <v>132</v>
      </c>
      <c r="E59" s="11"/>
      <c r="F59" s="2" t="s">
        <v>7</v>
      </c>
      <c r="G59" s="12">
        <v>40307000</v>
      </c>
      <c r="H59" s="2"/>
      <c r="I59" s="7" t="s">
        <v>172</v>
      </c>
    </row>
    <row r="60" spans="1:9" ht="31.5" customHeight="1" x14ac:dyDescent="0.25">
      <c r="A60" s="2">
        <v>55</v>
      </c>
      <c r="B60" s="37" t="s">
        <v>143</v>
      </c>
      <c r="C60" s="5"/>
      <c r="D60" s="7" t="s">
        <v>132</v>
      </c>
      <c r="E60" s="11"/>
      <c r="F60" s="2" t="s">
        <v>7</v>
      </c>
      <c r="G60" s="12">
        <v>74265000</v>
      </c>
      <c r="H60" s="7"/>
      <c r="I60" s="7" t="s">
        <v>171</v>
      </c>
    </row>
    <row r="61" spans="1:9" ht="18" customHeight="1" x14ac:dyDescent="0.25">
      <c r="A61" s="2">
        <v>56</v>
      </c>
      <c r="B61" s="37" t="s">
        <v>144</v>
      </c>
      <c r="C61" s="10" t="s">
        <v>183</v>
      </c>
      <c r="D61" s="7" t="s">
        <v>132</v>
      </c>
      <c r="E61" s="11"/>
      <c r="F61" s="2" t="s">
        <v>7</v>
      </c>
      <c r="G61" s="12">
        <v>153030000</v>
      </c>
      <c r="H61" s="7"/>
      <c r="I61" s="7" t="s">
        <v>130</v>
      </c>
    </row>
    <row r="62" spans="1:9" x14ac:dyDescent="0.25">
      <c r="A62" s="2">
        <v>57</v>
      </c>
      <c r="B62" s="37" t="s">
        <v>145</v>
      </c>
      <c r="C62" s="5"/>
      <c r="D62" s="7" t="s">
        <v>132</v>
      </c>
      <c r="E62" s="11"/>
      <c r="F62" s="2" t="s">
        <v>7</v>
      </c>
      <c r="G62" s="12">
        <v>60014000</v>
      </c>
      <c r="H62" s="2"/>
      <c r="I62" s="7" t="s">
        <v>130</v>
      </c>
    </row>
    <row r="63" spans="1:9" x14ac:dyDescent="0.25">
      <c r="A63" s="2">
        <v>58</v>
      </c>
      <c r="B63" s="37" t="s">
        <v>146</v>
      </c>
      <c r="C63" s="10" t="s">
        <v>183</v>
      </c>
      <c r="D63" s="7" t="s">
        <v>132</v>
      </c>
      <c r="E63" s="11"/>
      <c r="F63" s="2" t="s">
        <v>23</v>
      </c>
      <c r="G63" s="12">
        <v>83226000</v>
      </c>
      <c r="H63" s="7"/>
      <c r="I63" s="7" t="s">
        <v>130</v>
      </c>
    </row>
    <row r="64" spans="1:9" x14ac:dyDescent="0.25">
      <c r="A64" s="2">
        <v>59</v>
      </c>
      <c r="B64" s="5"/>
      <c r="C64" s="5"/>
      <c r="D64" s="7"/>
      <c r="E64" s="11"/>
      <c r="F64" s="2" t="s">
        <v>23</v>
      </c>
      <c r="G64" s="12">
        <v>93673000</v>
      </c>
      <c r="H64" s="7"/>
      <c r="I64" s="7" t="s">
        <v>130</v>
      </c>
    </row>
    <row r="65" spans="1:9" ht="29.25" customHeight="1" x14ac:dyDescent="0.25">
      <c r="A65" s="2">
        <v>60</v>
      </c>
      <c r="B65" s="51" t="s">
        <v>147</v>
      </c>
      <c r="C65" s="10" t="s">
        <v>183</v>
      </c>
      <c r="D65" s="7" t="s">
        <v>138</v>
      </c>
      <c r="E65" s="11"/>
      <c r="F65" s="2" t="s">
        <v>7</v>
      </c>
      <c r="G65" s="12">
        <v>161906000</v>
      </c>
      <c r="H65" s="7"/>
      <c r="I65" s="7" t="s">
        <v>130</v>
      </c>
    </row>
    <row r="66" spans="1:9" ht="22.5" customHeight="1" x14ac:dyDescent="0.25">
      <c r="A66" s="2">
        <v>61</v>
      </c>
      <c r="B66" s="37" t="s">
        <v>148</v>
      </c>
      <c r="C66" s="10" t="s">
        <v>183</v>
      </c>
      <c r="D66" s="7" t="s">
        <v>138</v>
      </c>
      <c r="E66" s="11"/>
      <c r="F66" s="2" t="s">
        <v>7</v>
      </c>
      <c r="G66" s="12">
        <v>118446000</v>
      </c>
      <c r="H66" s="7"/>
      <c r="I66" s="7" t="s">
        <v>130</v>
      </c>
    </row>
    <row r="67" spans="1:9" ht="31.5" customHeight="1" x14ac:dyDescent="0.25">
      <c r="A67" s="2">
        <v>62</v>
      </c>
      <c r="B67" s="53" t="s">
        <v>149</v>
      </c>
      <c r="C67" s="10" t="s">
        <v>183</v>
      </c>
      <c r="D67" s="7" t="s">
        <v>132</v>
      </c>
      <c r="E67" s="11"/>
      <c r="F67" s="2" t="s">
        <v>7</v>
      </c>
      <c r="G67" s="12">
        <v>40560000</v>
      </c>
      <c r="H67" s="7"/>
      <c r="I67" s="7" t="s">
        <v>130</v>
      </c>
    </row>
    <row r="68" spans="1:9" ht="30" customHeight="1" x14ac:dyDescent="0.25">
      <c r="A68" s="2">
        <v>63</v>
      </c>
      <c r="B68" s="53" t="s">
        <v>150</v>
      </c>
      <c r="C68" s="10" t="s">
        <v>183</v>
      </c>
      <c r="D68" s="7" t="s">
        <v>132</v>
      </c>
      <c r="E68" s="11"/>
      <c r="F68" s="2" t="s">
        <v>7</v>
      </c>
      <c r="G68" s="12">
        <v>19224000</v>
      </c>
      <c r="H68" s="7"/>
      <c r="I68" s="7" t="s">
        <v>130</v>
      </c>
    </row>
    <row r="69" spans="1:9" ht="24.75" customHeight="1" x14ac:dyDescent="0.25">
      <c r="A69" s="2">
        <v>64</v>
      </c>
      <c r="B69" s="53" t="s">
        <v>151</v>
      </c>
      <c r="C69" s="10" t="s">
        <v>183</v>
      </c>
      <c r="D69" s="7" t="s">
        <v>132</v>
      </c>
      <c r="E69" s="11"/>
      <c r="F69" s="2" t="s">
        <v>7</v>
      </c>
      <c r="G69" s="12">
        <v>161331000</v>
      </c>
      <c r="H69" s="7" t="s">
        <v>76</v>
      </c>
      <c r="I69" s="7" t="s">
        <v>130</v>
      </c>
    </row>
    <row r="70" spans="1:9" x14ac:dyDescent="0.25">
      <c r="A70" s="2">
        <v>65</v>
      </c>
      <c r="B70" s="53" t="s">
        <v>152</v>
      </c>
      <c r="C70" s="10" t="s">
        <v>183</v>
      </c>
      <c r="D70" s="7" t="s">
        <v>132</v>
      </c>
      <c r="E70" s="11"/>
      <c r="F70" s="2" t="s">
        <v>7</v>
      </c>
      <c r="G70" s="12">
        <f>94743000*2.5</f>
        <v>236857500</v>
      </c>
      <c r="H70" s="7"/>
      <c r="I70" s="7" t="s">
        <v>130</v>
      </c>
    </row>
    <row r="71" spans="1:9" ht="31.5" customHeight="1" x14ac:dyDescent="0.25">
      <c r="A71" s="2">
        <v>66</v>
      </c>
      <c r="B71" s="53" t="s">
        <v>153</v>
      </c>
      <c r="C71" s="10" t="s">
        <v>183</v>
      </c>
      <c r="D71" s="7" t="s">
        <v>132</v>
      </c>
      <c r="E71" s="11"/>
      <c r="F71" s="2" t="s">
        <v>7</v>
      </c>
      <c r="G71" s="12">
        <v>123245000</v>
      </c>
      <c r="H71" s="7"/>
      <c r="I71" s="7" t="s">
        <v>130</v>
      </c>
    </row>
    <row r="72" spans="1:9" ht="21.75" customHeight="1" x14ac:dyDescent="0.25">
      <c r="A72" s="2">
        <v>67</v>
      </c>
      <c r="B72" s="53" t="s">
        <v>154</v>
      </c>
      <c r="C72" s="10" t="s">
        <v>183</v>
      </c>
      <c r="D72" s="7" t="s">
        <v>132</v>
      </c>
      <c r="E72" s="11"/>
      <c r="F72" s="2" t="s">
        <v>23</v>
      </c>
      <c r="G72" s="12">
        <v>43588000</v>
      </c>
      <c r="H72" s="7"/>
      <c r="I72" s="7" t="s">
        <v>130</v>
      </c>
    </row>
    <row r="73" spans="1:9" ht="42" customHeight="1" x14ac:dyDescent="0.25">
      <c r="A73" s="2">
        <v>68</v>
      </c>
      <c r="B73" s="53" t="s">
        <v>184</v>
      </c>
      <c r="C73" s="52"/>
      <c r="D73" s="7" t="s">
        <v>132</v>
      </c>
      <c r="E73" s="11"/>
      <c r="F73" s="2"/>
      <c r="G73" s="12">
        <v>86542000</v>
      </c>
      <c r="H73" s="7"/>
      <c r="I73" s="5" t="s">
        <v>170</v>
      </c>
    </row>
    <row r="74" spans="1:9" ht="43.5" customHeight="1" x14ac:dyDescent="0.25">
      <c r="A74" s="2">
        <v>69</v>
      </c>
      <c r="B74" s="37" t="s">
        <v>155</v>
      </c>
      <c r="C74" s="52"/>
      <c r="D74" s="7" t="s">
        <v>132</v>
      </c>
      <c r="E74" s="11"/>
      <c r="F74" s="2"/>
      <c r="G74" s="12"/>
      <c r="H74" s="7"/>
      <c r="I74" s="5" t="s">
        <v>170</v>
      </c>
    </row>
    <row r="75" spans="1:9" ht="21.75" customHeight="1" x14ac:dyDescent="0.25">
      <c r="A75" s="2">
        <v>70</v>
      </c>
      <c r="B75" s="37" t="s">
        <v>156</v>
      </c>
      <c r="C75" s="52"/>
      <c r="D75" s="7" t="s">
        <v>132</v>
      </c>
      <c r="E75" s="11"/>
      <c r="F75" s="2" t="s">
        <v>157</v>
      </c>
      <c r="G75" s="12"/>
      <c r="H75" s="7"/>
      <c r="I75" s="7" t="s">
        <v>186</v>
      </c>
    </row>
    <row r="76" spans="1:9" ht="27" customHeight="1" x14ac:dyDescent="0.25">
      <c r="A76" s="2">
        <v>71</v>
      </c>
      <c r="B76" s="37" t="s">
        <v>165</v>
      </c>
      <c r="C76" s="52"/>
      <c r="D76" s="7" t="s">
        <v>132</v>
      </c>
      <c r="E76" s="11"/>
      <c r="F76" s="2" t="s">
        <v>23</v>
      </c>
      <c r="G76" s="12"/>
      <c r="H76" s="7"/>
      <c r="I76" s="7" t="s">
        <v>166</v>
      </c>
    </row>
    <row r="77" spans="1:9" ht="27.75" customHeight="1" x14ac:dyDescent="0.25">
      <c r="A77" s="2">
        <v>72</v>
      </c>
      <c r="B77" s="37" t="s">
        <v>185</v>
      </c>
      <c r="C77" s="52"/>
      <c r="D77" s="7" t="s">
        <v>132</v>
      </c>
      <c r="E77" s="11"/>
      <c r="F77" s="2" t="s">
        <v>158</v>
      </c>
      <c r="G77" s="12"/>
      <c r="H77" s="7"/>
      <c r="I77" s="7" t="s">
        <v>166</v>
      </c>
    </row>
    <row r="78" spans="1:9" ht="36.75" customHeight="1" x14ac:dyDescent="0.25">
      <c r="A78" s="39">
        <v>73</v>
      </c>
      <c r="B78" s="54" t="s">
        <v>162</v>
      </c>
      <c r="C78" s="55"/>
      <c r="D78" s="14" t="s">
        <v>163</v>
      </c>
      <c r="E78" s="56"/>
      <c r="F78" s="54" t="s">
        <v>159</v>
      </c>
      <c r="G78" s="57"/>
      <c r="H78" s="14"/>
      <c r="I78" s="14" t="s">
        <v>164</v>
      </c>
    </row>
    <row r="79" spans="1:9" ht="23.25" customHeight="1" x14ac:dyDescent="0.2">
      <c r="A79" s="58"/>
      <c r="B79" s="38" t="s">
        <v>5</v>
      </c>
      <c r="C79" s="39" t="s">
        <v>167</v>
      </c>
      <c r="D79" s="17"/>
      <c r="E79" s="16"/>
      <c r="F79" s="17"/>
      <c r="G79" s="18">
        <f>SUM(G49:G74)</f>
        <v>2215718500</v>
      </c>
      <c r="H79" s="14"/>
      <c r="I79" s="59" t="s">
        <v>169</v>
      </c>
    </row>
    <row r="80" spans="1:9" ht="22.5" customHeight="1" x14ac:dyDescent="0.25">
      <c r="A80" s="40"/>
      <c r="B80" s="78" t="s">
        <v>168</v>
      </c>
      <c r="C80" s="78"/>
      <c r="D80" s="78"/>
      <c r="E80" s="78"/>
      <c r="F80" s="78"/>
      <c r="G80" s="78"/>
      <c r="H80" s="78"/>
      <c r="I80" s="78"/>
    </row>
    <row r="81" spans="1:9" x14ac:dyDescent="0.2">
      <c r="A81" s="40"/>
      <c r="B81" s="40"/>
      <c r="C81" s="66"/>
      <c r="D81" s="66"/>
      <c r="E81" s="66"/>
      <c r="F81" s="34"/>
      <c r="G81" s="41"/>
      <c r="H81" s="42"/>
      <c r="I81" s="60"/>
    </row>
    <row r="82" spans="1:9" x14ac:dyDescent="0.25">
      <c r="A82" s="40"/>
      <c r="B82" s="64"/>
      <c r="C82" s="66" t="s">
        <v>160</v>
      </c>
      <c r="D82" s="66"/>
      <c r="E82" s="66"/>
      <c r="F82" s="34" t="s">
        <v>161</v>
      </c>
      <c r="G82" s="64"/>
      <c r="H82" s="64"/>
      <c r="I82" s="64">
        <v>3650</v>
      </c>
    </row>
    <row r="84" spans="1:9" x14ac:dyDescent="0.25">
      <c r="D84" s="1" t="s">
        <v>176</v>
      </c>
      <c r="E84" s="61">
        <v>8332</v>
      </c>
      <c r="F84" s="1" t="s">
        <v>182</v>
      </c>
      <c r="G84" s="1"/>
      <c r="I84" s="31">
        <f>8332-3650</f>
        <v>4682</v>
      </c>
    </row>
    <row r="85" spans="1:9" x14ac:dyDescent="0.25">
      <c r="D85" s="1" t="s">
        <v>173</v>
      </c>
      <c r="E85" s="1">
        <f>89+16+36+28+16+29+54+24</f>
        <v>292</v>
      </c>
      <c r="F85" s="1" t="s">
        <v>174</v>
      </c>
      <c r="G85" s="1">
        <v>73</v>
      </c>
    </row>
    <row r="86" spans="1:9" x14ac:dyDescent="0.25">
      <c r="D86" s="1" t="s">
        <v>175</v>
      </c>
      <c r="E86" s="1">
        <f>73+E85</f>
        <v>365</v>
      </c>
      <c r="F86" s="1" t="s">
        <v>177</v>
      </c>
      <c r="G86" s="1">
        <f>183-73</f>
        <v>110</v>
      </c>
    </row>
    <row r="87" spans="1:9" x14ac:dyDescent="0.25">
      <c r="D87" s="62" t="s">
        <v>178</v>
      </c>
      <c r="E87" s="63" t="s">
        <v>179</v>
      </c>
      <c r="F87" s="32" t="s">
        <v>180</v>
      </c>
      <c r="G87" s="33"/>
    </row>
  </sheetData>
  <mergeCells count="14">
    <mergeCell ref="C82:E82"/>
    <mergeCell ref="C81:E81"/>
    <mergeCell ref="A2:I2"/>
    <mergeCell ref="I4:I5"/>
    <mergeCell ref="A1:I1"/>
    <mergeCell ref="A4:A5"/>
    <mergeCell ref="B4:B5"/>
    <mergeCell ref="C4:C5"/>
    <mergeCell ref="D4:D5"/>
    <mergeCell ref="E4:E5"/>
    <mergeCell ref="F4:F5"/>
    <mergeCell ref="G4:G5"/>
    <mergeCell ref="H4:H5"/>
    <mergeCell ref="B80:I80"/>
  </mergeCells>
  <pageMargins left="0.7" right="0.25" top="0.5" bottom="0.5" header="0.3" footer="0.3"/>
  <pageSetup paperSize="9" orientation="landscape" r:id="rId1"/>
  <headerFooter differentFirst="1"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Giao dat, cho thue dat va giaKĐ</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2023-02-28T07:33:15Z</cp:lastPrinted>
  <dcterms:created xsi:type="dcterms:W3CDTF">2022-03-07T03:59:28Z</dcterms:created>
  <dcterms:modified xsi:type="dcterms:W3CDTF">2023-06-01T03:33:42Z</dcterms:modified>
</cp:coreProperties>
</file>